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Свод" sheetId="1" r:id="rId1"/>
  </sheets>
  <externalReferences>
    <externalReference r:id="rId4"/>
  </externalReferences>
  <definedNames>
    <definedName name="_xlnm._FilterDatabase" localSheetId="0" hidden="1">'Свод'!$B$5:$AW$41</definedName>
    <definedName name="_xlnm.Print_Titles" localSheetId="0">'Свод'!$B:$B</definedName>
  </definedNames>
  <calcPr fullCalcOnLoad="1"/>
</workbook>
</file>

<file path=xl/sharedStrings.xml><?xml version="1.0" encoding="utf-8"?>
<sst xmlns="http://schemas.openxmlformats.org/spreadsheetml/2006/main" count="338" uniqueCount="105">
  <si>
    <t>Показатели оценки качества финансового менеджмента, осуществляемого ГРБС, и соответствующие им значения балльной оценки</t>
  </si>
  <si>
    <t>Главный распорядитель средств
республиканского бюджета Республики Мордовия</t>
  </si>
  <si>
    <t xml:space="preserve">Группа 1. Среднесрочное финансовое планирование </t>
  </si>
  <si>
    <t xml:space="preserve">Группа 2. Исполнение бюджета в части расходов                            </t>
  </si>
  <si>
    <t xml:space="preserve">Группа 3. Учет и отчетность                                              </t>
  </si>
  <si>
    <t xml:space="preserve">Группа 4. Контроль и аудит </t>
  </si>
  <si>
    <t xml:space="preserve">Итоговая оценка качества финансового менеджмента, осуществляемого ГРБС
</t>
  </si>
  <si>
    <t>Рейтинг</t>
  </si>
  <si>
    <t xml:space="preserve">Своевременность представления планового и уточненного реестров расходных обязательств  </t>
  </si>
  <si>
    <t xml:space="preserve">Полнота отражения в плановом реестре расходных обязательств ГРБС бюджетных ассигнований                 </t>
  </si>
  <si>
    <t>Полнота отражения в уточненном реестре расходных обязательств ГРБС бюджетных ассигнований</t>
  </si>
  <si>
    <t>Качество правового акта ГРБС, регулирующего внутренние  процедуры подготовки бюджетных проектировок на очередной финансовый год и плановый период</t>
  </si>
  <si>
    <t>Доля бюджетных ассигнований, представленных в программном виде</t>
  </si>
  <si>
    <t xml:space="preserve">Доля суммы изменений в сводную бюджетную роспись    </t>
  </si>
  <si>
    <t xml:space="preserve">Доля неисполненных на конец отчетного финансового года бюджетных ассигнований       </t>
  </si>
  <si>
    <t xml:space="preserve">Равномерность расходов       </t>
  </si>
  <si>
    <t>Эффективность управления кредиторской задолженностью по расчетам с поставщиками и подрядчиками</t>
  </si>
  <si>
    <t>Эффективность управления  дебиторской задолженностью по расчетам с поставщиками и  подрядчиками</t>
  </si>
  <si>
    <t xml:space="preserve">Качество порядка составления, утверждения и ведения бюджетных смет подведомственных ГРБС казенных учреждений          </t>
  </si>
  <si>
    <t>Иски о возмещении ущерба</t>
  </si>
  <si>
    <t xml:space="preserve">Исполнение судебных решений  по денежным обязательствам ГРБС                         </t>
  </si>
  <si>
    <t xml:space="preserve">Динамика объема материальных запасов                      </t>
  </si>
  <si>
    <t xml:space="preserve">Доля получателей бюджетных средств республиканского бюджета, включенных в единую автоматизированную систему сбора и свода бюджетной отчетности                   </t>
  </si>
  <si>
    <t xml:space="preserve">Применение получателями средств республиканского бюджета комплексов по автоматизации бюджетного учета   </t>
  </si>
  <si>
    <t xml:space="preserve">Представление в составе годовой бюджетной отчетности сведений о мерах по повышению эффективности бюджетных средств                      </t>
  </si>
  <si>
    <t xml:space="preserve">Осуществление мероприятий внутреннего контроля         </t>
  </si>
  <si>
    <t xml:space="preserve">Динамика нарушений, выявленных в ходе внешних контрольных мероприятий      </t>
  </si>
  <si>
    <t xml:space="preserve">Проведение инвентаризаций </t>
  </si>
  <si>
    <t xml:space="preserve">Доля недостач и хищений денежных средств и материальных ценностей       </t>
  </si>
  <si>
    <t>Значение</t>
  </si>
  <si>
    <t>Баллы</t>
  </si>
  <si>
    <t>800</t>
  </si>
  <si>
    <t>Администрация Главы Республики Мордовия</t>
  </si>
  <si>
    <t>да</t>
  </si>
  <si>
    <t>нет</t>
  </si>
  <si>
    <t>801</t>
  </si>
  <si>
    <t>Министерство финансов Республики Мордовия</t>
  </si>
  <si>
    <t>802</t>
  </si>
  <si>
    <t>Министерство жилищно-коммунального хозяйства и гражданской защиты населения Республики Мордовия</t>
  </si>
  <si>
    <t>804</t>
  </si>
  <si>
    <t>Министерство строительства и архитектуры Республики Мордовия</t>
  </si>
  <si>
    <t>805</t>
  </si>
  <si>
    <t>Министерство здравоохранения Республики Мордовия</t>
  </si>
  <si>
    <t>806</t>
  </si>
  <si>
    <t>Министерство сельского хозяйства и продовольствия Республики Мордовия</t>
  </si>
  <si>
    <t>808</t>
  </si>
  <si>
    <t>Министерство культуры Республики Мордовия</t>
  </si>
  <si>
    <t>809</t>
  </si>
  <si>
    <t>Министерство образования Республики Мордовия</t>
  </si>
  <si>
    <t>811</t>
  </si>
  <si>
    <t>Министерство экономики Республики Мордовия</t>
  </si>
  <si>
    <t>812</t>
  </si>
  <si>
    <t>Министерство печати и информации Республики Мордовия</t>
  </si>
  <si>
    <t>813</t>
  </si>
  <si>
    <t>Министерство социальной защиты населения Республики Мордовия</t>
  </si>
  <si>
    <t>815</t>
  </si>
  <si>
    <t>Министерство спорта, физической культуры и туризма Республики Мордовия</t>
  </si>
  <si>
    <t>816</t>
  </si>
  <si>
    <t>Министерство торговли и предпринимательства Республики Мордовия</t>
  </si>
  <si>
    <t>817</t>
  </si>
  <si>
    <t>Государственный комитет Республики Мордовия по делам молодежи</t>
  </si>
  <si>
    <t>818</t>
  </si>
  <si>
    <t>Республиканская ветеринарная служба Республики Мордовия</t>
  </si>
  <si>
    <t>819</t>
  </si>
  <si>
    <t>Государственный комитет имущественных и земельных отношений Республики Мордовия</t>
  </si>
  <si>
    <t>821</t>
  </si>
  <si>
    <t>Государственная инспекция Республики Мордовия по надзору за техническим состоянием самоходных машин и других видов техники</t>
  </si>
  <si>
    <t>822</t>
  </si>
  <si>
    <t>Центральная избирательная комиссия Республики Мордовия</t>
  </si>
  <si>
    <t>823</t>
  </si>
  <si>
    <t>Государственное Собрание Республики Мордовия</t>
  </si>
  <si>
    <t>826</t>
  </si>
  <si>
    <t>Государственный комитет Республики Мордовия по организации торгов и ценовой политике</t>
  </si>
  <si>
    <t>827</t>
  </si>
  <si>
    <t>Министерство энергетики и тарифной политики Республики Мордовия</t>
  </si>
  <si>
    <t>828</t>
  </si>
  <si>
    <t>Республиканская архивная служба Республики Мордовия</t>
  </si>
  <si>
    <t>829</t>
  </si>
  <si>
    <t>Республиканская служба записи актов гражданского состояния Республики Мордовия</t>
  </si>
  <si>
    <t>830</t>
  </si>
  <si>
    <t>Государственная жилищная инспекция Республики Мордовия</t>
  </si>
  <si>
    <t>831</t>
  </si>
  <si>
    <t>Инспекция государственного строительного надзора Республики Мордовия</t>
  </si>
  <si>
    <t>834</t>
  </si>
  <si>
    <t>Государственное казенное учреждение Республики Мордовия "Научно-исследовательский институт гуманитарных наук при Правительстве Республики Мордовия"</t>
  </si>
  <si>
    <t>836</t>
  </si>
  <si>
    <t>Министерство лесного, охотничьего хозяйства и природопользования Республики Мордовия</t>
  </si>
  <si>
    <t>837</t>
  </si>
  <si>
    <t>Государственный комитет Республики Мордовия по труду и занятости населения</t>
  </si>
  <si>
    <t>840</t>
  </si>
  <si>
    <t>Счетная палата Республики Мордовия</t>
  </si>
  <si>
    <t>842</t>
  </si>
  <si>
    <t>Государственный комитет Республики Мордовия по делам юстиции</t>
  </si>
  <si>
    <t>846</t>
  </si>
  <si>
    <t>Министерство науки, информатизации и новых технологий Республики Мордовия</t>
  </si>
  <si>
    <t>849</t>
  </si>
  <si>
    <t>Аппарат Правительства Республики Мордовия</t>
  </si>
  <si>
    <t>850</t>
  </si>
  <si>
    <t>Аппарат Уполномоченного по правам человека в Республике Мордовия</t>
  </si>
  <si>
    <t>851</t>
  </si>
  <si>
    <t>Министерство по национальной политике Республики Мордовия</t>
  </si>
  <si>
    <t>852</t>
  </si>
  <si>
    <t>Министерство промышленности Республики Мордовия</t>
  </si>
  <si>
    <t>853</t>
  </si>
  <si>
    <t>Государственный комитет Республики Мордовия по транспорту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</si>
</sst>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000"/>
    <numFmt numFmtId="184" formatCode="#,##0.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E+00"/>
    <numFmt numFmtId="192" formatCode="0E+00"/>
    <numFmt numFmtId="193" formatCode="#,##0.00000"/>
    <numFmt numFmtId="194" formatCode="#,##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wrapText="1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180" fontId="7" fillId="0" borderId="3" xfId="0" applyNumberFormat="1" applyFont="1" applyBorder="1" applyAlignment="1">
      <alignment/>
    </xf>
    <xf numFmtId="181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/>
    </xf>
    <xf numFmtId="0" fontId="7" fillId="0" borderId="0" xfId="0" applyFont="1" applyAlignment="1">
      <alignment/>
    </xf>
    <xf numFmtId="180" fontId="7" fillId="0" borderId="3" xfId="0" applyNumberFormat="1" applyFont="1" applyFill="1" applyBorder="1" applyAlignment="1">
      <alignment/>
    </xf>
    <xf numFmtId="193" fontId="7" fillId="0" borderId="3" xfId="0" applyNumberFormat="1" applyFont="1" applyBorder="1" applyAlignment="1">
      <alignment/>
    </xf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81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3;&#1102;&#1076;&#1078;&#1077;&#1090;&#1085;&#1086;&#1081;%20&#1087;&#1086;&#1083;&#1080;&#1090;&#1080;&#1082;&#1080;%20&#1080;%20&#1088;&#1077;&#1092;&#1086;&#1088;&#1084;&#1080;&#1088;&#1086;&#1074;&#1072;&#1085;&#1080;&#1103;%20&#1088;&#1077;&#1075;&#1080;&#1086;&#1085;&#1072;&#1083;&#1100;&#1085;&#1099;&#1093;%20&#1092;&#1080;&#1085;&#1072;&#1085;&#1089;&#1086;&#1074;\&#1054;&#1058;&#1063;&#1045;&#1058;&#1067;%20&#1055;&#1054;%20&#1047;&#1040;&#1055;&#1056;&#1054;&#1057;&#1040;&#1052;\&#1052;&#1086;&#1085;&#1080;&#1090;&#1086;&#1088;&#1080;&#1085;&#1075;%20&#1082;&#1072;&#1095;&#1077;&#1089;&#1090;&#1074;&#1072;%20&#1092;&#1080;&#1085;%20&#1084;&#1077;&#1085;&#1077;&#1076;&#1078;&#1084;&#1077;&#1085;&#1090;&#1072;%20&#1043;&#1056;&#1041;&#1057;\C&#1042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9" sqref="Q9"/>
    </sheetView>
  </sheetViews>
  <sheetFormatPr defaultColWidth="9.140625" defaultRowHeight="12.75"/>
  <cols>
    <col min="1" max="1" width="3.57421875" style="0" hidden="1" customWidth="1"/>
    <col min="2" max="2" width="32.00390625" style="41" customWidth="1"/>
    <col min="3" max="3" width="11.7109375" style="0" customWidth="1"/>
    <col min="4" max="4" width="11.140625" style="0" customWidth="1"/>
    <col min="5" max="8" width="11.7109375" style="0" customWidth="1"/>
    <col min="9" max="9" width="16.28125" style="0" customWidth="1"/>
    <col min="10" max="10" width="17.421875" style="0" customWidth="1"/>
    <col min="12" max="12" width="7.7109375" style="0" customWidth="1"/>
    <col min="13" max="13" width="9.140625" style="34" customWidth="1"/>
    <col min="14" max="14" width="6.7109375" style="0" customWidth="1"/>
    <col min="15" max="15" width="11.7109375" style="34" customWidth="1"/>
    <col min="16" max="16" width="7.28125" style="34" customWidth="1"/>
    <col min="17" max="17" width="9.421875" style="34" customWidth="1"/>
    <col min="18" max="18" width="7.57421875" style="34" customWidth="1"/>
    <col min="19" max="19" width="13.140625" style="34" customWidth="1"/>
    <col min="20" max="20" width="11.7109375" style="34" customWidth="1"/>
    <col min="21" max="21" width="12.28125" style="34" customWidth="1"/>
    <col min="22" max="22" width="11.57421875" style="34" customWidth="1"/>
    <col min="23" max="23" width="12.7109375" style="42" customWidth="1"/>
    <col min="24" max="24" width="11.57421875" style="42" customWidth="1"/>
    <col min="25" max="25" width="9.00390625" style="34" customWidth="1"/>
    <col min="26" max="26" width="7.28125" style="34" customWidth="1"/>
    <col min="27" max="28" width="11.7109375" style="34" customWidth="1"/>
    <col min="29" max="29" width="8.7109375" style="34" customWidth="1"/>
    <col min="30" max="30" width="7.140625" style="34" customWidth="1"/>
    <col min="31" max="31" width="19.421875" style="43" customWidth="1"/>
    <col min="32" max="32" width="13.7109375" style="43" customWidth="1"/>
    <col min="33" max="33" width="13.421875" style="43" customWidth="1"/>
    <col min="34" max="34" width="11.7109375" style="43" customWidth="1"/>
    <col min="35" max="35" width="15.00390625" style="43" customWidth="1"/>
    <col min="36" max="36" width="13.7109375" style="43" customWidth="1"/>
    <col min="37" max="37" width="8.8515625" style="34" customWidth="1"/>
    <col min="38" max="38" width="6.140625" style="34" customWidth="1"/>
    <col min="39" max="39" width="11.140625" style="34" customWidth="1"/>
    <col min="40" max="40" width="8.28125" style="34" customWidth="1"/>
    <col min="41" max="41" width="8.57421875" style="34" customWidth="1"/>
    <col min="42" max="42" width="6.8515625" style="34" customWidth="1"/>
    <col min="43" max="44" width="9.140625" style="34" customWidth="1"/>
    <col min="45" max="45" width="16.00390625" style="34" customWidth="1"/>
    <col min="46" max="46" width="8.00390625" style="34" customWidth="1"/>
    <col min="47" max="49" width="9.140625" style="34" customWidth="1"/>
  </cols>
  <sheetData>
    <row r="1" spans="3:18" s="1" customFormat="1" ht="15.75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3:14" s="1" customFormat="1" ht="15.75">
      <c r="C2" s="4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49" s="3" customFormat="1" ht="12" customHeight="1">
      <c r="B3" s="4" t="s">
        <v>1</v>
      </c>
      <c r="C3" s="5" t="s">
        <v>2</v>
      </c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8" t="s">
        <v>3</v>
      </c>
      <c r="P3" s="8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8" t="s">
        <v>4</v>
      </c>
      <c r="AF3" s="8"/>
      <c r="AG3" s="8"/>
      <c r="AH3" s="10"/>
      <c r="AI3" s="10"/>
      <c r="AJ3" s="10"/>
      <c r="AK3" s="11" t="s">
        <v>5</v>
      </c>
      <c r="AL3" s="11"/>
      <c r="AM3" s="11"/>
      <c r="AN3" s="11"/>
      <c r="AO3" s="9"/>
      <c r="AP3" s="9"/>
      <c r="AQ3" s="9"/>
      <c r="AR3" s="9"/>
      <c r="AS3" s="12" t="s">
        <v>6</v>
      </c>
      <c r="AT3" s="13" t="s">
        <v>7</v>
      </c>
      <c r="AU3" s="14"/>
      <c r="AV3" s="14"/>
      <c r="AW3" s="14"/>
    </row>
    <row r="4" spans="2:49" s="3" customFormat="1" ht="60" customHeight="1">
      <c r="B4" s="15"/>
      <c r="C4" s="16" t="s">
        <v>8</v>
      </c>
      <c r="D4" s="16"/>
      <c r="E4" s="16" t="s">
        <v>9</v>
      </c>
      <c r="F4" s="16"/>
      <c r="G4" s="16" t="s">
        <v>10</v>
      </c>
      <c r="H4" s="16"/>
      <c r="I4" s="16" t="s">
        <v>11</v>
      </c>
      <c r="J4" s="16"/>
      <c r="K4" s="17" t="s">
        <v>12</v>
      </c>
      <c r="L4" s="18"/>
      <c r="M4" s="16" t="s">
        <v>13</v>
      </c>
      <c r="N4" s="16"/>
      <c r="O4" s="16" t="s">
        <v>14</v>
      </c>
      <c r="P4" s="16"/>
      <c r="Q4" s="16" t="s">
        <v>15</v>
      </c>
      <c r="R4" s="16"/>
      <c r="S4" s="16" t="s">
        <v>16</v>
      </c>
      <c r="T4" s="16"/>
      <c r="U4" s="16" t="s">
        <v>17</v>
      </c>
      <c r="V4" s="16"/>
      <c r="W4" s="16" t="s">
        <v>18</v>
      </c>
      <c r="X4" s="16"/>
      <c r="Y4" s="16" t="s">
        <v>19</v>
      </c>
      <c r="Z4" s="16"/>
      <c r="AA4" s="16" t="s">
        <v>20</v>
      </c>
      <c r="AB4" s="16"/>
      <c r="AC4" s="16" t="s">
        <v>21</v>
      </c>
      <c r="AD4" s="16"/>
      <c r="AE4" s="16" t="s">
        <v>22</v>
      </c>
      <c r="AF4" s="16"/>
      <c r="AG4" s="16" t="s">
        <v>23</v>
      </c>
      <c r="AH4" s="16"/>
      <c r="AI4" s="16" t="s">
        <v>24</v>
      </c>
      <c r="AJ4" s="16"/>
      <c r="AK4" s="16" t="s">
        <v>25</v>
      </c>
      <c r="AL4" s="16"/>
      <c r="AM4" s="16" t="s">
        <v>26</v>
      </c>
      <c r="AN4" s="16"/>
      <c r="AO4" s="16" t="s">
        <v>27</v>
      </c>
      <c r="AP4" s="16"/>
      <c r="AQ4" s="16" t="s">
        <v>28</v>
      </c>
      <c r="AR4" s="16"/>
      <c r="AS4" s="12"/>
      <c r="AT4" s="13"/>
      <c r="AU4" s="14"/>
      <c r="AV4" s="14"/>
      <c r="AW4" s="14"/>
    </row>
    <row r="5" spans="2:49" s="19" customFormat="1" ht="11.25" customHeight="1">
      <c r="B5" s="20"/>
      <c r="C5" s="21" t="s">
        <v>29</v>
      </c>
      <c r="D5" s="21" t="s">
        <v>30</v>
      </c>
      <c r="E5" s="21" t="s">
        <v>29</v>
      </c>
      <c r="F5" s="21" t="s">
        <v>30</v>
      </c>
      <c r="G5" s="21" t="s">
        <v>29</v>
      </c>
      <c r="H5" s="21" t="s">
        <v>30</v>
      </c>
      <c r="I5" s="21" t="s">
        <v>29</v>
      </c>
      <c r="J5" s="21" t="s">
        <v>30</v>
      </c>
      <c r="K5" s="21" t="s">
        <v>29</v>
      </c>
      <c r="L5" s="21" t="s">
        <v>30</v>
      </c>
      <c r="M5" s="21" t="s">
        <v>29</v>
      </c>
      <c r="N5" s="21" t="s">
        <v>30</v>
      </c>
      <c r="O5" s="21" t="s">
        <v>29</v>
      </c>
      <c r="P5" s="21" t="s">
        <v>30</v>
      </c>
      <c r="Q5" s="21" t="s">
        <v>29</v>
      </c>
      <c r="R5" s="21" t="s">
        <v>30</v>
      </c>
      <c r="S5" s="21" t="s">
        <v>29</v>
      </c>
      <c r="T5" s="21" t="s">
        <v>30</v>
      </c>
      <c r="U5" s="21" t="s">
        <v>29</v>
      </c>
      <c r="V5" s="21" t="s">
        <v>30</v>
      </c>
      <c r="W5" s="21" t="s">
        <v>29</v>
      </c>
      <c r="X5" s="21" t="s">
        <v>30</v>
      </c>
      <c r="Y5" s="21" t="s">
        <v>29</v>
      </c>
      <c r="Z5" s="21" t="s">
        <v>30</v>
      </c>
      <c r="AA5" s="21" t="s">
        <v>29</v>
      </c>
      <c r="AB5" s="21" t="s">
        <v>30</v>
      </c>
      <c r="AC5" s="21" t="s">
        <v>29</v>
      </c>
      <c r="AD5" s="21" t="s">
        <v>30</v>
      </c>
      <c r="AE5" s="22" t="s">
        <v>29</v>
      </c>
      <c r="AF5" s="22" t="s">
        <v>30</v>
      </c>
      <c r="AG5" s="22" t="s">
        <v>29</v>
      </c>
      <c r="AH5" s="22" t="s">
        <v>30</v>
      </c>
      <c r="AI5" s="22" t="s">
        <v>29</v>
      </c>
      <c r="AJ5" s="22" t="s">
        <v>30</v>
      </c>
      <c r="AK5" s="22" t="s">
        <v>29</v>
      </c>
      <c r="AL5" s="22" t="s">
        <v>30</v>
      </c>
      <c r="AM5" s="22" t="s">
        <v>29</v>
      </c>
      <c r="AN5" s="22" t="s">
        <v>30</v>
      </c>
      <c r="AO5" s="22" t="s">
        <v>29</v>
      </c>
      <c r="AP5" s="22" t="s">
        <v>30</v>
      </c>
      <c r="AQ5" s="22" t="s">
        <v>29</v>
      </c>
      <c r="AR5" s="22" t="s">
        <v>30</v>
      </c>
      <c r="AS5" s="12"/>
      <c r="AT5" s="13"/>
      <c r="AU5" s="23"/>
      <c r="AV5" s="23"/>
      <c r="AW5" s="23"/>
    </row>
    <row r="6" spans="1:46" ht="24">
      <c r="A6" s="24" t="s">
        <v>31</v>
      </c>
      <c r="B6" s="25" t="s">
        <v>32</v>
      </c>
      <c r="C6" s="26" t="s">
        <v>33</v>
      </c>
      <c r="D6" s="26">
        <v>3</v>
      </c>
      <c r="E6" s="27">
        <v>100</v>
      </c>
      <c r="F6" s="27">
        <f aca="true" t="shared" si="0" ref="F6:F41">IF(E6=100,3,IF(AND(E6&lt;100,E6&gt;95),2,IF(AND(E6&lt;95,E6&gt;90),1,IF(E6&lt;90,0,1))))</f>
        <v>3</v>
      </c>
      <c r="G6" s="27">
        <v>100</v>
      </c>
      <c r="H6" s="27">
        <f aca="true" t="shared" si="1" ref="H6:H41">IF(G6=100,3,IF(AND(G6&lt;100,G6&gt;95),2,IF(AND(G6&lt;95,G6&gt;90),1,IF(G6&lt;90,0,1))))</f>
        <v>3</v>
      </c>
      <c r="I6" s="28" t="s">
        <v>34</v>
      </c>
      <c r="J6" s="27">
        <v>0</v>
      </c>
      <c r="K6" s="29">
        <v>0.36861373391127017</v>
      </c>
      <c r="L6" s="27">
        <f aca="true" t="shared" si="2" ref="L6:L41">IF(K6&gt;90,3,IF(AND(K6&gt;75,K6&lt;90),2,IF(AND(K6&gt;50,K6&lt;75),1,IF(K6&lt;50,0,0))))</f>
        <v>0</v>
      </c>
      <c r="M6" s="29">
        <v>22.86546357096596</v>
      </c>
      <c r="N6" s="27">
        <f aca="true" t="shared" si="3" ref="N6:N41">IF(M6=0,3,IF(AND(M6&gt;0,M6&lt;10),2,IF(AND(M6&gt;10,M6&lt;25),1,IF(M6&gt;25,0,0))))</f>
        <v>1</v>
      </c>
      <c r="O6" s="29">
        <v>20.94471379468432</v>
      </c>
      <c r="P6" s="27">
        <f aca="true" t="shared" si="4" ref="P6:P41">IF(O6&lt;1,3,IF(AND(O6&gt;1,O6&lt;5),2,IF(AND(O6&gt;5,O6&lt;15),1,IF(O6&gt;15,0,1))))</f>
        <v>0</v>
      </c>
      <c r="Q6" s="29">
        <v>33.61637271930348</v>
      </c>
      <c r="R6" s="27">
        <f aca="true" t="shared" si="5" ref="R6:R41">IF(Q6&lt;30,3,IF(AND(Q6&gt;30,Q6&lt;40),2,IF(AND(Q6&gt;40,Q6&lt;50),1,IF(Q6&gt;50,0,1))))</f>
        <v>2</v>
      </c>
      <c r="S6" s="30">
        <v>13.56315214739237</v>
      </c>
      <c r="T6" s="27">
        <f aca="true" t="shared" si="6" ref="T6:T41">IF(S6=0,3,IF(AND(S6&gt;0,S6&lt;5),2,IF(AND(S6&gt;5,S6&lt;10),1,IF(S6&gt;10,0,1))))</f>
        <v>0</v>
      </c>
      <c r="U6" s="28">
        <v>1.7711830050892516</v>
      </c>
      <c r="V6" s="27">
        <f>IF(U6=0,3,IF(AND(U6&gt;0,U6&lt;2),2,IF(AND(U6&gt;2,U6&lt;5),1,IF(U6&gt;5,0,1))))</f>
        <v>2</v>
      </c>
      <c r="W6" s="21"/>
      <c r="X6" s="21">
        <v>3</v>
      </c>
      <c r="Y6" s="27">
        <v>0</v>
      </c>
      <c r="Z6" s="27">
        <f aca="true" t="shared" si="7" ref="Z6:Z41">IF(Y6=0,3,IF(AND(Y6&gt;0,Y6&lt;5),2,IF(AND(Y6&gt;5,Y6&lt;10),1,IF(Y6&gt;10,0,1))))</f>
        <v>3</v>
      </c>
      <c r="AA6" s="31">
        <v>0</v>
      </c>
      <c r="AB6" s="27">
        <f aca="true" t="shared" si="8" ref="AB6:AB41">IF(AA6=0,3,IF(AND(AA6&gt;0,AA6&lt;1),2,IF(AND(AA6&gt;1,AA6&lt;2),1,IF(AA6&gt;2,0,1))))</f>
        <v>3</v>
      </c>
      <c r="AC6" s="29">
        <v>58.19550435014997</v>
      </c>
      <c r="AD6" s="27">
        <f aca="true" t="shared" si="9" ref="AD6:AD41">IF(AC6&gt;6,0,3)</f>
        <v>0</v>
      </c>
      <c r="AE6" s="32">
        <v>100</v>
      </c>
      <c r="AF6" s="32">
        <f aca="true" t="shared" si="10" ref="AF6:AF41">IF(AE6=100,3,IF(AND(AE6&lt;100,AE6&gt;90),2,IF(AND(AE6&gt;75,AE6&lt;90),1,IF(AE6&lt;75,0,1))))</f>
        <v>3</v>
      </c>
      <c r="AG6" s="32">
        <v>100</v>
      </c>
      <c r="AH6" s="32">
        <f aca="true" t="shared" si="11" ref="AH6:AH41">IF(AG6=100,3,IF(AND(AG6&lt;100,AG6&gt;90),2,IF(AND(AG6&lt;90,AG6&gt;75),1,IF(AG6&lt;75,0,1))))</f>
        <v>3</v>
      </c>
      <c r="AI6" s="32" t="s">
        <v>34</v>
      </c>
      <c r="AJ6" s="32">
        <v>0</v>
      </c>
      <c r="AK6" s="27" t="s">
        <v>33</v>
      </c>
      <c r="AL6" s="27">
        <v>3</v>
      </c>
      <c r="AM6" s="33">
        <v>0</v>
      </c>
      <c r="AN6" s="33">
        <f aca="true" t="shared" si="12" ref="AN6:AN41">IF(AM6&lt;50,3,IF(AND(AM6&gt;50,AM6&lt;75),2,IF(AND(AM6&gt;75,AM6&lt;100),1,IF(AM6&gt;100,0,1))))</f>
        <v>3</v>
      </c>
      <c r="AO6" s="27" t="s">
        <v>33</v>
      </c>
      <c r="AP6" s="27">
        <v>3</v>
      </c>
      <c r="AQ6" s="28">
        <v>0</v>
      </c>
      <c r="AR6" s="27">
        <f aca="true" t="shared" si="13" ref="AR6:AR41">IF(AQ6=0,3,IF(AND(AQ6&gt;0,AQ6&lt;1),2,IF(AND(AQ6&gt;1,AQ6&lt;2),1,IF(AQ6&gt;2,0,1))))</f>
        <v>3</v>
      </c>
      <c r="AS6" s="27">
        <f aca="true" t="shared" si="14" ref="AS6:AS41">D6+F6+H6+J6+L6+N6+P6+R6+T6+V6+X6+Z6+AB6+AD6+AF6+AH6+AJ6+AL6+AN6+AP6+AR6</f>
        <v>41</v>
      </c>
      <c r="AT6" s="27">
        <f aca="true" t="shared" si="15" ref="AT6:AT41">RANK(AS6,$AS$6:$AS$41)</f>
        <v>31</v>
      </c>
    </row>
    <row r="7" spans="1:46" ht="24">
      <c r="A7" s="24" t="s">
        <v>35</v>
      </c>
      <c r="B7" s="25" t="s">
        <v>36</v>
      </c>
      <c r="C7" s="26" t="s">
        <v>33</v>
      </c>
      <c r="D7" s="26">
        <v>3</v>
      </c>
      <c r="E7" s="27">
        <v>100</v>
      </c>
      <c r="F7" s="27">
        <f t="shared" si="0"/>
        <v>3</v>
      </c>
      <c r="G7" s="27">
        <v>100</v>
      </c>
      <c r="H7" s="27">
        <f t="shared" si="1"/>
        <v>3</v>
      </c>
      <c r="I7" s="35" t="s">
        <v>34</v>
      </c>
      <c r="J7" s="33">
        <v>0</v>
      </c>
      <c r="K7" s="29">
        <v>91.30174796130105</v>
      </c>
      <c r="L7" s="27">
        <f t="shared" si="2"/>
        <v>3</v>
      </c>
      <c r="M7" s="29">
        <v>26.494684893080887</v>
      </c>
      <c r="N7" s="27">
        <f t="shared" si="3"/>
        <v>0</v>
      </c>
      <c r="O7" s="29">
        <v>5.317643101117759</v>
      </c>
      <c r="P7" s="27">
        <f t="shared" si="4"/>
        <v>1</v>
      </c>
      <c r="Q7" s="29">
        <v>35.35861814076231</v>
      </c>
      <c r="R7" s="27">
        <f t="shared" si="5"/>
        <v>2</v>
      </c>
      <c r="S7" s="30">
        <v>0.01682164243837318</v>
      </c>
      <c r="T7" s="27">
        <f t="shared" si="6"/>
        <v>2</v>
      </c>
      <c r="U7" s="28">
        <v>0.002450568180927891</v>
      </c>
      <c r="V7" s="27">
        <v>2</v>
      </c>
      <c r="W7" s="21"/>
      <c r="X7" s="21">
        <v>3</v>
      </c>
      <c r="Y7" s="27">
        <v>0</v>
      </c>
      <c r="Z7" s="27">
        <f t="shared" si="7"/>
        <v>3</v>
      </c>
      <c r="AA7" s="31">
        <v>0</v>
      </c>
      <c r="AB7" s="27">
        <f t="shared" si="8"/>
        <v>3</v>
      </c>
      <c r="AC7" s="29">
        <v>20.856554397867697</v>
      </c>
      <c r="AD7" s="27">
        <f t="shared" si="9"/>
        <v>0</v>
      </c>
      <c r="AE7" s="32">
        <v>100</v>
      </c>
      <c r="AF7" s="32">
        <f t="shared" si="10"/>
        <v>3</v>
      </c>
      <c r="AG7" s="32">
        <v>100</v>
      </c>
      <c r="AH7" s="32">
        <f t="shared" si="11"/>
        <v>3</v>
      </c>
      <c r="AI7" s="32" t="s">
        <v>33</v>
      </c>
      <c r="AJ7" s="32">
        <v>3</v>
      </c>
      <c r="AK7" s="27" t="s">
        <v>33</v>
      </c>
      <c r="AL7" s="27">
        <v>3</v>
      </c>
      <c r="AM7" s="33">
        <v>0</v>
      </c>
      <c r="AN7" s="33">
        <f t="shared" si="12"/>
        <v>3</v>
      </c>
      <c r="AO7" s="27" t="s">
        <v>33</v>
      </c>
      <c r="AP7" s="27">
        <v>3</v>
      </c>
      <c r="AQ7" s="28">
        <v>0</v>
      </c>
      <c r="AR7" s="27">
        <f t="shared" si="13"/>
        <v>3</v>
      </c>
      <c r="AS7" s="27">
        <f t="shared" si="14"/>
        <v>49</v>
      </c>
      <c r="AT7" s="27">
        <f t="shared" si="15"/>
        <v>12</v>
      </c>
    </row>
    <row r="8" spans="1:46" ht="45.75" customHeight="1">
      <c r="A8" s="24" t="s">
        <v>37</v>
      </c>
      <c r="B8" s="25" t="s">
        <v>38</v>
      </c>
      <c r="C8" s="26" t="s">
        <v>33</v>
      </c>
      <c r="D8" s="26">
        <v>3</v>
      </c>
      <c r="E8" s="27">
        <v>100</v>
      </c>
      <c r="F8" s="27">
        <f t="shared" si="0"/>
        <v>3</v>
      </c>
      <c r="G8" s="27">
        <v>100</v>
      </c>
      <c r="H8" s="27">
        <f t="shared" si="1"/>
        <v>3</v>
      </c>
      <c r="I8" s="28" t="s">
        <v>34</v>
      </c>
      <c r="J8" s="27">
        <v>0</v>
      </c>
      <c r="K8" s="29">
        <v>22.355825059183857</v>
      </c>
      <c r="L8" s="27">
        <f t="shared" si="2"/>
        <v>0</v>
      </c>
      <c r="M8" s="29">
        <v>34.082052562025794</v>
      </c>
      <c r="N8" s="27">
        <f t="shared" si="3"/>
        <v>0</v>
      </c>
      <c r="O8" s="29">
        <v>1.7294477970895015</v>
      </c>
      <c r="P8" s="27">
        <f t="shared" si="4"/>
        <v>2</v>
      </c>
      <c r="Q8" s="29">
        <v>34.94829674593373</v>
      </c>
      <c r="R8" s="27">
        <f t="shared" si="5"/>
        <v>2</v>
      </c>
      <c r="S8" s="30">
        <v>0.7663015622267072</v>
      </c>
      <c r="T8" s="27">
        <f t="shared" si="6"/>
        <v>2</v>
      </c>
      <c r="U8" s="28">
        <v>1.6917660404461183</v>
      </c>
      <c r="V8" s="27">
        <v>2</v>
      </c>
      <c r="W8" s="21" t="s">
        <v>33</v>
      </c>
      <c r="X8" s="21">
        <v>3</v>
      </c>
      <c r="Y8" s="27">
        <v>0</v>
      </c>
      <c r="Z8" s="27">
        <f t="shared" si="7"/>
        <v>3</v>
      </c>
      <c r="AA8" s="31">
        <v>0</v>
      </c>
      <c r="AB8" s="27">
        <f t="shared" si="8"/>
        <v>3</v>
      </c>
      <c r="AC8" s="29">
        <v>0</v>
      </c>
      <c r="AD8" s="27">
        <f t="shared" si="9"/>
        <v>3</v>
      </c>
      <c r="AE8" s="32">
        <v>100</v>
      </c>
      <c r="AF8" s="32">
        <f t="shared" si="10"/>
        <v>3</v>
      </c>
      <c r="AG8" s="32">
        <v>100</v>
      </c>
      <c r="AH8" s="32">
        <f t="shared" si="11"/>
        <v>3</v>
      </c>
      <c r="AI8" s="32" t="s">
        <v>33</v>
      </c>
      <c r="AJ8" s="32">
        <v>3</v>
      </c>
      <c r="AK8" s="27" t="s">
        <v>33</v>
      </c>
      <c r="AL8" s="27">
        <v>3</v>
      </c>
      <c r="AM8" s="33">
        <v>100</v>
      </c>
      <c r="AN8" s="33">
        <f t="shared" si="12"/>
        <v>1</v>
      </c>
      <c r="AO8" s="27" t="s">
        <v>33</v>
      </c>
      <c r="AP8" s="27">
        <v>3</v>
      </c>
      <c r="AQ8" s="28">
        <v>0</v>
      </c>
      <c r="AR8" s="27">
        <f t="shared" si="13"/>
        <v>3</v>
      </c>
      <c r="AS8" s="27">
        <f t="shared" si="14"/>
        <v>48</v>
      </c>
      <c r="AT8" s="27">
        <f t="shared" si="15"/>
        <v>17</v>
      </c>
    </row>
    <row r="9" spans="1:46" ht="22.5" customHeight="1">
      <c r="A9" s="24" t="s">
        <v>39</v>
      </c>
      <c r="B9" s="25" t="s">
        <v>40</v>
      </c>
      <c r="C9" s="26" t="s">
        <v>34</v>
      </c>
      <c r="D9" s="26">
        <v>0</v>
      </c>
      <c r="E9" s="27">
        <v>100</v>
      </c>
      <c r="F9" s="27">
        <f t="shared" si="0"/>
        <v>3</v>
      </c>
      <c r="G9" s="27">
        <v>100</v>
      </c>
      <c r="H9" s="27">
        <f t="shared" si="1"/>
        <v>3</v>
      </c>
      <c r="I9" s="28" t="s">
        <v>34</v>
      </c>
      <c r="J9" s="27">
        <v>0</v>
      </c>
      <c r="K9" s="29">
        <v>58.76143956363181</v>
      </c>
      <c r="L9" s="27">
        <f t="shared" si="2"/>
        <v>1</v>
      </c>
      <c r="M9" s="29">
        <v>5.941069107092587</v>
      </c>
      <c r="N9" s="27">
        <f t="shared" si="3"/>
        <v>2</v>
      </c>
      <c r="O9" s="29">
        <v>12.015020449421332</v>
      </c>
      <c r="P9" s="27">
        <f t="shared" si="4"/>
        <v>1</v>
      </c>
      <c r="Q9" s="29">
        <v>29.419952965744894</v>
      </c>
      <c r="R9" s="27">
        <f t="shared" si="5"/>
        <v>3</v>
      </c>
      <c r="S9" s="30">
        <v>5.69898542762808</v>
      </c>
      <c r="T9" s="27">
        <f t="shared" si="6"/>
        <v>1</v>
      </c>
      <c r="U9" s="28">
        <v>6.610678800197052</v>
      </c>
      <c r="V9" s="27">
        <v>0</v>
      </c>
      <c r="W9" s="21" t="s">
        <v>33</v>
      </c>
      <c r="X9" s="21">
        <v>3</v>
      </c>
      <c r="Y9" s="27">
        <v>0</v>
      </c>
      <c r="Z9" s="27">
        <f t="shared" si="7"/>
        <v>3</v>
      </c>
      <c r="AA9" s="31">
        <v>0</v>
      </c>
      <c r="AB9" s="27">
        <f t="shared" si="8"/>
        <v>3</v>
      </c>
      <c r="AC9" s="29">
        <v>127.42474916387961</v>
      </c>
      <c r="AD9" s="27">
        <f t="shared" si="9"/>
        <v>0</v>
      </c>
      <c r="AE9" s="32">
        <v>100</v>
      </c>
      <c r="AF9" s="32">
        <f t="shared" si="10"/>
        <v>3</v>
      </c>
      <c r="AG9" s="32">
        <v>100</v>
      </c>
      <c r="AH9" s="32">
        <f t="shared" si="11"/>
        <v>3</v>
      </c>
      <c r="AI9" s="32" t="s">
        <v>33</v>
      </c>
      <c r="AJ9" s="32">
        <v>3</v>
      </c>
      <c r="AK9" s="27" t="s">
        <v>33</v>
      </c>
      <c r="AL9" s="27">
        <v>3</v>
      </c>
      <c r="AM9" s="33">
        <v>100</v>
      </c>
      <c r="AN9" s="33">
        <f t="shared" si="12"/>
        <v>1</v>
      </c>
      <c r="AO9" s="27" t="s">
        <v>33</v>
      </c>
      <c r="AP9" s="27">
        <v>3</v>
      </c>
      <c r="AQ9" s="36">
        <v>4.6873780214120724E-05</v>
      </c>
      <c r="AR9" s="27">
        <f t="shared" si="13"/>
        <v>2</v>
      </c>
      <c r="AS9" s="27">
        <f t="shared" si="14"/>
        <v>41</v>
      </c>
      <c r="AT9" s="27">
        <f t="shared" si="15"/>
        <v>31</v>
      </c>
    </row>
    <row r="10" spans="1:46" ht="22.5" customHeight="1">
      <c r="A10" s="24" t="s">
        <v>41</v>
      </c>
      <c r="B10" s="25" t="s">
        <v>42</v>
      </c>
      <c r="C10" s="26" t="s">
        <v>34</v>
      </c>
      <c r="D10" s="26">
        <v>0</v>
      </c>
      <c r="E10" s="27">
        <v>100</v>
      </c>
      <c r="F10" s="27">
        <f t="shared" si="0"/>
        <v>3</v>
      </c>
      <c r="G10" s="27">
        <v>100</v>
      </c>
      <c r="H10" s="27">
        <f t="shared" si="1"/>
        <v>3</v>
      </c>
      <c r="I10" s="28" t="s">
        <v>34</v>
      </c>
      <c r="J10" s="27">
        <v>0</v>
      </c>
      <c r="K10" s="29">
        <v>15.97827334924348</v>
      </c>
      <c r="L10" s="27">
        <f t="shared" si="2"/>
        <v>0</v>
      </c>
      <c r="M10" s="29">
        <v>5.421458093738309</v>
      </c>
      <c r="N10" s="27">
        <f t="shared" si="3"/>
        <v>2</v>
      </c>
      <c r="O10" s="29">
        <v>14.818068227633963</v>
      </c>
      <c r="P10" s="27">
        <f t="shared" si="4"/>
        <v>1</v>
      </c>
      <c r="Q10" s="29">
        <v>38.97637669994954</v>
      </c>
      <c r="R10" s="27">
        <f t="shared" si="5"/>
        <v>2</v>
      </c>
      <c r="S10" s="30">
        <v>4.959946331163534</v>
      </c>
      <c r="T10" s="27">
        <f t="shared" si="6"/>
        <v>2</v>
      </c>
      <c r="U10" s="28">
        <v>1.1475896580349396</v>
      </c>
      <c r="V10" s="27">
        <v>2</v>
      </c>
      <c r="W10" s="21" t="s">
        <v>33</v>
      </c>
      <c r="X10" s="21">
        <v>3</v>
      </c>
      <c r="Y10" s="27">
        <v>0</v>
      </c>
      <c r="Z10" s="27">
        <f t="shared" si="7"/>
        <v>3</v>
      </c>
      <c r="AA10" s="31">
        <v>0</v>
      </c>
      <c r="AB10" s="27">
        <f t="shared" si="8"/>
        <v>3</v>
      </c>
      <c r="AC10" s="29">
        <v>61.68388598251013</v>
      </c>
      <c r="AD10" s="27">
        <f t="shared" si="9"/>
        <v>0</v>
      </c>
      <c r="AE10" s="32">
        <v>100</v>
      </c>
      <c r="AF10" s="32">
        <f t="shared" si="10"/>
        <v>3</v>
      </c>
      <c r="AG10" s="32">
        <v>100</v>
      </c>
      <c r="AH10" s="32">
        <f t="shared" si="11"/>
        <v>3</v>
      </c>
      <c r="AI10" s="32" t="s">
        <v>34</v>
      </c>
      <c r="AJ10" s="32">
        <v>0</v>
      </c>
      <c r="AK10" s="27" t="s">
        <v>33</v>
      </c>
      <c r="AL10" s="27">
        <v>3</v>
      </c>
      <c r="AM10" s="33">
        <v>100</v>
      </c>
      <c r="AN10" s="33">
        <f t="shared" si="12"/>
        <v>1</v>
      </c>
      <c r="AO10" s="27" t="s">
        <v>33</v>
      </c>
      <c r="AP10" s="27">
        <v>3</v>
      </c>
      <c r="AQ10" s="36">
        <v>0.0004621505048529752</v>
      </c>
      <c r="AR10" s="27">
        <f t="shared" si="13"/>
        <v>2</v>
      </c>
      <c r="AS10" s="27">
        <f t="shared" si="14"/>
        <v>39</v>
      </c>
      <c r="AT10" s="27">
        <f t="shared" si="15"/>
        <v>34</v>
      </c>
    </row>
    <row r="11" spans="1:46" ht="33.75" customHeight="1">
      <c r="A11" s="24" t="s">
        <v>43</v>
      </c>
      <c r="B11" s="25" t="s">
        <v>44</v>
      </c>
      <c r="C11" s="26" t="s">
        <v>33</v>
      </c>
      <c r="D11" s="26">
        <v>3</v>
      </c>
      <c r="E11" s="27">
        <v>100</v>
      </c>
      <c r="F11" s="27">
        <f t="shared" si="0"/>
        <v>3</v>
      </c>
      <c r="G11" s="27">
        <v>100</v>
      </c>
      <c r="H11" s="27">
        <f t="shared" si="1"/>
        <v>3</v>
      </c>
      <c r="I11" s="28" t="s">
        <v>34</v>
      </c>
      <c r="J11" s="27">
        <v>0</v>
      </c>
      <c r="K11" s="29">
        <v>34.36739981500554</v>
      </c>
      <c r="L11" s="27">
        <f t="shared" si="2"/>
        <v>0</v>
      </c>
      <c r="M11" s="29">
        <v>0</v>
      </c>
      <c r="N11" s="27">
        <f t="shared" si="3"/>
        <v>3</v>
      </c>
      <c r="O11" s="29">
        <v>2.739665898956135</v>
      </c>
      <c r="P11" s="27">
        <f t="shared" si="4"/>
        <v>2</v>
      </c>
      <c r="Q11" s="29">
        <v>39.58267793176697</v>
      </c>
      <c r="R11" s="27">
        <f t="shared" si="5"/>
        <v>2</v>
      </c>
      <c r="S11" s="30">
        <v>0.048348808402622304</v>
      </c>
      <c r="T11" s="27">
        <f t="shared" si="6"/>
        <v>2</v>
      </c>
      <c r="U11" s="28">
        <v>0.44487346967808356</v>
      </c>
      <c r="V11" s="27">
        <v>2</v>
      </c>
      <c r="W11" s="21"/>
      <c r="X11" s="21">
        <v>3</v>
      </c>
      <c r="Y11" s="27">
        <v>0</v>
      </c>
      <c r="Z11" s="27">
        <f t="shared" si="7"/>
        <v>3</v>
      </c>
      <c r="AA11" s="31">
        <v>0</v>
      </c>
      <c r="AB11" s="27">
        <f t="shared" si="8"/>
        <v>3</v>
      </c>
      <c r="AC11" s="29">
        <v>0</v>
      </c>
      <c r="AD11" s="27">
        <f t="shared" si="9"/>
        <v>3</v>
      </c>
      <c r="AE11" s="32">
        <v>100</v>
      </c>
      <c r="AF11" s="32">
        <f t="shared" si="10"/>
        <v>3</v>
      </c>
      <c r="AG11" s="32">
        <v>100</v>
      </c>
      <c r="AH11" s="32">
        <f t="shared" si="11"/>
        <v>3</v>
      </c>
      <c r="AI11" s="32" t="s">
        <v>33</v>
      </c>
      <c r="AJ11" s="32">
        <v>3</v>
      </c>
      <c r="AK11" s="27" t="s">
        <v>34</v>
      </c>
      <c r="AL11" s="27">
        <v>0</v>
      </c>
      <c r="AM11" s="33">
        <v>0</v>
      </c>
      <c r="AN11" s="33">
        <f t="shared" si="12"/>
        <v>3</v>
      </c>
      <c r="AO11" s="27" t="s">
        <v>33</v>
      </c>
      <c r="AP11" s="27">
        <v>3</v>
      </c>
      <c r="AQ11" s="28">
        <v>0</v>
      </c>
      <c r="AR11" s="27">
        <f t="shared" si="13"/>
        <v>3</v>
      </c>
      <c r="AS11" s="27">
        <f t="shared" si="14"/>
        <v>50</v>
      </c>
      <c r="AT11" s="27">
        <f t="shared" si="15"/>
        <v>7</v>
      </c>
    </row>
    <row r="12" spans="1:46" ht="21" customHeight="1">
      <c r="A12" s="24" t="s">
        <v>45</v>
      </c>
      <c r="B12" s="25" t="s">
        <v>46</v>
      </c>
      <c r="C12" s="26" t="s">
        <v>34</v>
      </c>
      <c r="D12" s="26">
        <v>0</v>
      </c>
      <c r="E12" s="27">
        <v>100</v>
      </c>
      <c r="F12" s="27">
        <f t="shared" si="0"/>
        <v>3</v>
      </c>
      <c r="G12" s="27">
        <v>100</v>
      </c>
      <c r="H12" s="27">
        <f t="shared" si="1"/>
        <v>3</v>
      </c>
      <c r="I12" s="28" t="s">
        <v>33</v>
      </c>
      <c r="J12" s="27">
        <v>3</v>
      </c>
      <c r="K12" s="29">
        <v>6.230087805336094</v>
      </c>
      <c r="L12" s="27">
        <f t="shared" si="2"/>
        <v>0</v>
      </c>
      <c r="M12" s="29">
        <v>36.91630684944995</v>
      </c>
      <c r="N12" s="27">
        <f t="shared" si="3"/>
        <v>0</v>
      </c>
      <c r="O12" s="29">
        <v>15.108769015023274</v>
      </c>
      <c r="P12" s="27">
        <f t="shared" si="4"/>
        <v>0</v>
      </c>
      <c r="Q12" s="29">
        <v>42.41708679832508</v>
      </c>
      <c r="R12" s="27">
        <f t="shared" si="5"/>
        <v>1</v>
      </c>
      <c r="S12" s="30">
        <v>1.762250355269727</v>
      </c>
      <c r="T12" s="27">
        <f t="shared" si="6"/>
        <v>2</v>
      </c>
      <c r="U12" s="28">
        <v>1.3659492061213252</v>
      </c>
      <c r="V12" s="27">
        <v>2</v>
      </c>
      <c r="W12" s="21" t="s">
        <v>33</v>
      </c>
      <c r="X12" s="21">
        <v>3</v>
      </c>
      <c r="Y12" s="27">
        <v>0</v>
      </c>
      <c r="Z12" s="27">
        <f t="shared" si="7"/>
        <v>3</v>
      </c>
      <c r="AA12" s="31">
        <v>0</v>
      </c>
      <c r="AB12" s="27">
        <f t="shared" si="8"/>
        <v>3</v>
      </c>
      <c r="AC12" s="29">
        <v>0</v>
      </c>
      <c r="AD12" s="27">
        <f t="shared" si="9"/>
        <v>3</v>
      </c>
      <c r="AE12" s="32">
        <v>100</v>
      </c>
      <c r="AF12" s="32">
        <f t="shared" si="10"/>
        <v>3</v>
      </c>
      <c r="AG12" s="32">
        <v>100</v>
      </c>
      <c r="AH12" s="32">
        <f t="shared" si="11"/>
        <v>3</v>
      </c>
      <c r="AI12" s="32" t="s">
        <v>33</v>
      </c>
      <c r="AJ12" s="32">
        <v>3</v>
      </c>
      <c r="AK12" s="27" t="s">
        <v>33</v>
      </c>
      <c r="AL12" s="27">
        <v>3</v>
      </c>
      <c r="AM12" s="33">
        <v>0</v>
      </c>
      <c r="AN12" s="33">
        <f t="shared" si="12"/>
        <v>3</v>
      </c>
      <c r="AO12" s="27" t="s">
        <v>33</v>
      </c>
      <c r="AP12" s="27">
        <v>3</v>
      </c>
      <c r="AQ12" s="28">
        <v>0</v>
      </c>
      <c r="AR12" s="27">
        <f t="shared" si="13"/>
        <v>3</v>
      </c>
      <c r="AS12" s="27">
        <f t="shared" si="14"/>
        <v>47</v>
      </c>
      <c r="AT12" s="27">
        <f t="shared" si="15"/>
        <v>21</v>
      </c>
    </row>
    <row r="13" spans="1:46" ht="24">
      <c r="A13" s="24" t="s">
        <v>47</v>
      </c>
      <c r="B13" s="25" t="s">
        <v>48</v>
      </c>
      <c r="C13" s="26" t="s">
        <v>34</v>
      </c>
      <c r="D13" s="26">
        <v>0</v>
      </c>
      <c r="E13" s="27">
        <v>100</v>
      </c>
      <c r="F13" s="27">
        <f t="shared" si="0"/>
        <v>3</v>
      </c>
      <c r="G13" s="27">
        <v>100</v>
      </c>
      <c r="H13" s="27">
        <f t="shared" si="1"/>
        <v>3</v>
      </c>
      <c r="I13" s="28" t="s">
        <v>33</v>
      </c>
      <c r="J13" s="27">
        <v>3</v>
      </c>
      <c r="K13" s="29">
        <v>12.926998824134378</v>
      </c>
      <c r="L13" s="27">
        <f t="shared" si="2"/>
        <v>0</v>
      </c>
      <c r="M13" s="29">
        <v>0.788634655815653</v>
      </c>
      <c r="N13" s="27">
        <f t="shared" si="3"/>
        <v>2</v>
      </c>
      <c r="O13" s="29">
        <v>7.3443660518037195</v>
      </c>
      <c r="P13" s="27">
        <f t="shared" si="4"/>
        <v>1</v>
      </c>
      <c r="Q13" s="29">
        <v>39.24664925396237</v>
      </c>
      <c r="R13" s="27">
        <f t="shared" si="5"/>
        <v>2</v>
      </c>
      <c r="S13" s="30">
        <v>2.8166706833468997</v>
      </c>
      <c r="T13" s="27">
        <f t="shared" si="6"/>
        <v>2</v>
      </c>
      <c r="U13" s="28">
        <v>1.886929922506469</v>
      </c>
      <c r="V13" s="27">
        <v>2</v>
      </c>
      <c r="W13" s="21" t="s">
        <v>33</v>
      </c>
      <c r="X13" s="21">
        <v>3</v>
      </c>
      <c r="Y13" s="27">
        <v>0</v>
      </c>
      <c r="Z13" s="27">
        <f t="shared" si="7"/>
        <v>3</v>
      </c>
      <c r="AA13" s="31">
        <v>0.014998378158478624</v>
      </c>
      <c r="AB13" s="27">
        <f t="shared" si="8"/>
        <v>2</v>
      </c>
      <c r="AC13" s="29">
        <v>0</v>
      </c>
      <c r="AD13" s="27">
        <f t="shared" si="9"/>
        <v>3</v>
      </c>
      <c r="AE13" s="32">
        <v>100</v>
      </c>
      <c r="AF13" s="32">
        <f t="shared" si="10"/>
        <v>3</v>
      </c>
      <c r="AG13" s="32">
        <v>100</v>
      </c>
      <c r="AH13" s="32">
        <f t="shared" si="11"/>
        <v>3</v>
      </c>
      <c r="AI13" s="32" t="s">
        <v>33</v>
      </c>
      <c r="AJ13" s="32">
        <v>3</v>
      </c>
      <c r="AK13" s="27" t="s">
        <v>33</v>
      </c>
      <c r="AL13" s="27">
        <v>3</v>
      </c>
      <c r="AM13" s="33">
        <v>100</v>
      </c>
      <c r="AN13" s="33">
        <f t="shared" si="12"/>
        <v>1</v>
      </c>
      <c r="AO13" s="27" t="s">
        <v>34</v>
      </c>
      <c r="AP13" s="27">
        <v>0</v>
      </c>
      <c r="AQ13" s="28">
        <v>0</v>
      </c>
      <c r="AR13" s="27">
        <f t="shared" si="13"/>
        <v>3</v>
      </c>
      <c r="AS13" s="27">
        <f t="shared" si="14"/>
        <v>45</v>
      </c>
      <c r="AT13" s="27">
        <f t="shared" si="15"/>
        <v>26</v>
      </c>
    </row>
    <row r="14" spans="1:46" ht="22.5" customHeight="1">
      <c r="A14" s="24" t="s">
        <v>49</v>
      </c>
      <c r="B14" s="25" t="s">
        <v>50</v>
      </c>
      <c r="C14" s="26" t="s">
        <v>34</v>
      </c>
      <c r="D14" s="26">
        <v>0</v>
      </c>
      <c r="E14" s="27">
        <v>100</v>
      </c>
      <c r="F14" s="27">
        <f t="shared" si="0"/>
        <v>3</v>
      </c>
      <c r="G14" s="27">
        <v>100</v>
      </c>
      <c r="H14" s="27">
        <f t="shared" si="1"/>
        <v>3</v>
      </c>
      <c r="I14" s="28" t="s">
        <v>34</v>
      </c>
      <c r="J14" s="27">
        <v>0</v>
      </c>
      <c r="K14" s="29">
        <v>30.992954416114266</v>
      </c>
      <c r="L14" s="27">
        <f t="shared" si="2"/>
        <v>0</v>
      </c>
      <c r="M14" s="29">
        <v>37.500285529822435</v>
      </c>
      <c r="N14" s="27">
        <f t="shared" si="3"/>
        <v>0</v>
      </c>
      <c r="O14" s="29">
        <v>17.32676890372771</v>
      </c>
      <c r="P14" s="27">
        <f t="shared" si="4"/>
        <v>0</v>
      </c>
      <c r="Q14" s="29">
        <v>60.48612078206187</v>
      </c>
      <c r="R14" s="27">
        <f t="shared" si="5"/>
        <v>0</v>
      </c>
      <c r="S14" s="30">
        <v>1.5077524373079076</v>
      </c>
      <c r="T14" s="27">
        <f t="shared" si="6"/>
        <v>2</v>
      </c>
      <c r="U14" s="28">
        <v>25.566992391559683</v>
      </c>
      <c r="V14" s="27">
        <v>0</v>
      </c>
      <c r="W14" s="21"/>
      <c r="X14" s="21">
        <v>3</v>
      </c>
      <c r="Y14" s="27">
        <v>0</v>
      </c>
      <c r="Z14" s="27">
        <f t="shared" si="7"/>
        <v>3</v>
      </c>
      <c r="AA14" s="31">
        <v>0</v>
      </c>
      <c r="AB14" s="27">
        <f t="shared" si="8"/>
        <v>3</v>
      </c>
      <c r="AC14" s="29">
        <v>20.93829135012662</v>
      </c>
      <c r="AD14" s="27">
        <f t="shared" si="9"/>
        <v>0</v>
      </c>
      <c r="AE14" s="32">
        <v>100</v>
      </c>
      <c r="AF14" s="32">
        <f t="shared" si="10"/>
        <v>3</v>
      </c>
      <c r="AG14" s="32">
        <v>100</v>
      </c>
      <c r="AH14" s="32">
        <f t="shared" si="11"/>
        <v>3</v>
      </c>
      <c r="AI14" s="32" t="s">
        <v>33</v>
      </c>
      <c r="AJ14" s="32">
        <v>3</v>
      </c>
      <c r="AK14" s="27" t="s">
        <v>33</v>
      </c>
      <c r="AL14" s="27">
        <v>3</v>
      </c>
      <c r="AM14" s="33">
        <v>0</v>
      </c>
      <c r="AN14" s="33">
        <f t="shared" si="12"/>
        <v>3</v>
      </c>
      <c r="AO14" s="27" t="s">
        <v>33</v>
      </c>
      <c r="AP14" s="27">
        <v>3</v>
      </c>
      <c r="AQ14" s="28">
        <v>0</v>
      </c>
      <c r="AR14" s="27">
        <f t="shared" si="13"/>
        <v>3</v>
      </c>
      <c r="AS14" s="27">
        <f t="shared" si="14"/>
        <v>38</v>
      </c>
      <c r="AT14" s="27">
        <f t="shared" si="15"/>
        <v>35</v>
      </c>
    </row>
    <row r="15" spans="1:46" ht="24">
      <c r="A15" s="24" t="s">
        <v>51</v>
      </c>
      <c r="B15" s="25" t="s">
        <v>52</v>
      </c>
      <c r="C15" s="26" t="s">
        <v>33</v>
      </c>
      <c r="D15" s="26">
        <v>3</v>
      </c>
      <c r="E15" s="27">
        <v>100</v>
      </c>
      <c r="F15" s="27">
        <f t="shared" si="0"/>
        <v>3</v>
      </c>
      <c r="G15" s="27">
        <v>100</v>
      </c>
      <c r="H15" s="27">
        <f t="shared" si="1"/>
        <v>3</v>
      </c>
      <c r="I15" s="28" t="s">
        <v>34</v>
      </c>
      <c r="J15" s="27">
        <v>0</v>
      </c>
      <c r="K15" s="29">
        <v>0.7638098010840618</v>
      </c>
      <c r="L15" s="27">
        <f t="shared" si="2"/>
        <v>0</v>
      </c>
      <c r="M15" s="29">
        <v>34.496286207719635</v>
      </c>
      <c r="N15" s="27">
        <f t="shared" si="3"/>
        <v>0</v>
      </c>
      <c r="O15" s="29">
        <v>1.6163881720279278</v>
      </c>
      <c r="P15" s="27">
        <f t="shared" si="4"/>
        <v>2</v>
      </c>
      <c r="Q15" s="29">
        <v>35.72389043726145</v>
      </c>
      <c r="R15" s="27">
        <f t="shared" si="5"/>
        <v>2</v>
      </c>
      <c r="S15" s="30">
        <v>1.4033498736145391</v>
      </c>
      <c r="T15" s="27">
        <f t="shared" si="6"/>
        <v>2</v>
      </c>
      <c r="U15" s="28">
        <v>0.034706573608108</v>
      </c>
      <c r="V15" s="27">
        <v>2</v>
      </c>
      <c r="W15" s="21" t="s">
        <v>34</v>
      </c>
      <c r="X15" s="21">
        <v>0</v>
      </c>
      <c r="Y15" s="27">
        <v>0</v>
      </c>
      <c r="Z15" s="27">
        <f t="shared" si="7"/>
        <v>3</v>
      </c>
      <c r="AA15" s="31">
        <v>0</v>
      </c>
      <c r="AB15" s="27">
        <f t="shared" si="8"/>
        <v>3</v>
      </c>
      <c r="AC15" s="29">
        <v>0</v>
      </c>
      <c r="AD15" s="27">
        <f t="shared" si="9"/>
        <v>3</v>
      </c>
      <c r="AE15" s="32">
        <v>100</v>
      </c>
      <c r="AF15" s="32">
        <f t="shared" si="10"/>
        <v>3</v>
      </c>
      <c r="AG15" s="32">
        <v>100</v>
      </c>
      <c r="AH15" s="32">
        <f t="shared" si="11"/>
        <v>3</v>
      </c>
      <c r="AI15" s="32" t="s">
        <v>34</v>
      </c>
      <c r="AJ15" s="32">
        <v>0</v>
      </c>
      <c r="AK15" s="27" t="s">
        <v>34</v>
      </c>
      <c r="AL15" s="27">
        <v>0</v>
      </c>
      <c r="AM15" s="33">
        <v>300</v>
      </c>
      <c r="AN15" s="33">
        <f t="shared" si="12"/>
        <v>0</v>
      </c>
      <c r="AO15" s="27" t="s">
        <v>33</v>
      </c>
      <c r="AP15" s="27">
        <v>3</v>
      </c>
      <c r="AQ15" s="28">
        <v>0</v>
      </c>
      <c r="AR15" s="27">
        <f t="shared" si="13"/>
        <v>3</v>
      </c>
      <c r="AS15" s="27">
        <f t="shared" si="14"/>
        <v>38</v>
      </c>
      <c r="AT15" s="27">
        <f t="shared" si="15"/>
        <v>35</v>
      </c>
    </row>
    <row r="16" spans="1:46" ht="22.5" customHeight="1">
      <c r="A16" s="24" t="s">
        <v>53</v>
      </c>
      <c r="B16" s="25" t="s">
        <v>54</v>
      </c>
      <c r="C16" s="26" t="s">
        <v>33</v>
      </c>
      <c r="D16" s="26">
        <v>3</v>
      </c>
      <c r="E16" s="27">
        <v>100</v>
      </c>
      <c r="F16" s="27">
        <f t="shared" si="0"/>
        <v>3</v>
      </c>
      <c r="G16" s="27">
        <v>100</v>
      </c>
      <c r="H16" s="27">
        <f t="shared" si="1"/>
        <v>3</v>
      </c>
      <c r="I16" s="28" t="s">
        <v>33</v>
      </c>
      <c r="J16" s="27">
        <v>3</v>
      </c>
      <c r="K16" s="29">
        <v>2.6395494939915713</v>
      </c>
      <c r="L16" s="27">
        <f t="shared" si="2"/>
        <v>0</v>
      </c>
      <c r="M16" s="29">
        <v>0.4808070287217406</v>
      </c>
      <c r="N16" s="27">
        <f t="shared" si="3"/>
        <v>2</v>
      </c>
      <c r="O16" s="29">
        <v>9.213392966253286</v>
      </c>
      <c r="P16" s="27">
        <f t="shared" si="4"/>
        <v>1</v>
      </c>
      <c r="Q16" s="29">
        <v>28.958471234642126</v>
      </c>
      <c r="R16" s="27">
        <f t="shared" si="5"/>
        <v>3</v>
      </c>
      <c r="S16" s="30">
        <v>0.4634764604497928</v>
      </c>
      <c r="T16" s="27">
        <f t="shared" si="6"/>
        <v>2</v>
      </c>
      <c r="U16" s="28">
        <v>1.360766283950995</v>
      </c>
      <c r="V16" s="27">
        <v>2</v>
      </c>
      <c r="W16" s="21" t="s">
        <v>33</v>
      </c>
      <c r="X16" s="21">
        <v>3</v>
      </c>
      <c r="Y16" s="27">
        <v>0</v>
      </c>
      <c r="Z16" s="27">
        <f t="shared" si="7"/>
        <v>3</v>
      </c>
      <c r="AA16" s="31">
        <v>0.01582300759964206</v>
      </c>
      <c r="AB16" s="27">
        <f t="shared" si="8"/>
        <v>2</v>
      </c>
      <c r="AC16" s="29">
        <v>0</v>
      </c>
      <c r="AD16" s="27">
        <f t="shared" si="9"/>
        <v>3</v>
      </c>
      <c r="AE16" s="32">
        <v>100</v>
      </c>
      <c r="AF16" s="32">
        <f t="shared" si="10"/>
        <v>3</v>
      </c>
      <c r="AG16" s="32">
        <v>100</v>
      </c>
      <c r="AH16" s="32">
        <f t="shared" si="11"/>
        <v>3</v>
      </c>
      <c r="AI16" s="32" t="s">
        <v>33</v>
      </c>
      <c r="AJ16" s="32">
        <v>3</v>
      </c>
      <c r="AK16" s="27" t="s">
        <v>33</v>
      </c>
      <c r="AL16" s="27">
        <v>3</v>
      </c>
      <c r="AM16" s="33">
        <v>100</v>
      </c>
      <c r="AN16" s="33">
        <f t="shared" si="12"/>
        <v>1</v>
      </c>
      <c r="AO16" s="27" t="s">
        <v>33</v>
      </c>
      <c r="AP16" s="27">
        <v>3</v>
      </c>
      <c r="AQ16" s="28">
        <v>0</v>
      </c>
      <c r="AR16" s="27">
        <f t="shared" si="13"/>
        <v>3</v>
      </c>
      <c r="AS16" s="27">
        <f t="shared" si="14"/>
        <v>52</v>
      </c>
      <c r="AT16" s="27">
        <f t="shared" si="15"/>
        <v>4</v>
      </c>
    </row>
    <row r="17" spans="1:46" ht="36">
      <c r="A17" s="24" t="s">
        <v>55</v>
      </c>
      <c r="B17" s="25" t="s">
        <v>56</v>
      </c>
      <c r="C17" s="26" t="s">
        <v>33</v>
      </c>
      <c r="D17" s="26">
        <v>3</v>
      </c>
      <c r="E17" s="27">
        <v>100</v>
      </c>
      <c r="F17" s="27">
        <f t="shared" si="0"/>
        <v>3</v>
      </c>
      <c r="G17" s="27">
        <v>100</v>
      </c>
      <c r="H17" s="27">
        <f t="shared" si="1"/>
        <v>3</v>
      </c>
      <c r="I17" s="28" t="s">
        <v>33</v>
      </c>
      <c r="J17" s="27">
        <v>3</v>
      </c>
      <c r="K17" s="29">
        <v>11.780450963717186</v>
      </c>
      <c r="L17" s="27">
        <f t="shared" si="2"/>
        <v>0</v>
      </c>
      <c r="M17" s="29">
        <v>24.870517868139885</v>
      </c>
      <c r="N17" s="27">
        <f t="shared" si="3"/>
        <v>1</v>
      </c>
      <c r="O17" s="29">
        <v>7.394689937168293</v>
      </c>
      <c r="P17" s="27">
        <f t="shared" si="4"/>
        <v>1</v>
      </c>
      <c r="Q17" s="29">
        <v>35.7609928078063</v>
      </c>
      <c r="R17" s="27">
        <f t="shared" si="5"/>
        <v>2</v>
      </c>
      <c r="S17" s="30">
        <v>0.9755290188070956</v>
      </c>
      <c r="T17" s="27">
        <f t="shared" si="6"/>
        <v>2</v>
      </c>
      <c r="U17" s="28">
        <v>0.8587050655712352</v>
      </c>
      <c r="V17" s="27">
        <v>2</v>
      </c>
      <c r="W17" s="21" t="s">
        <v>33</v>
      </c>
      <c r="X17" s="21">
        <v>3</v>
      </c>
      <c r="Y17" s="27">
        <v>0</v>
      </c>
      <c r="Z17" s="27">
        <f t="shared" si="7"/>
        <v>3</v>
      </c>
      <c r="AA17" s="31">
        <v>0</v>
      </c>
      <c r="AB17" s="27">
        <f t="shared" si="8"/>
        <v>3</v>
      </c>
      <c r="AC17" s="29">
        <v>39.659824738351894</v>
      </c>
      <c r="AD17" s="27">
        <f t="shared" si="9"/>
        <v>0</v>
      </c>
      <c r="AE17" s="32">
        <v>100</v>
      </c>
      <c r="AF17" s="32">
        <f t="shared" si="10"/>
        <v>3</v>
      </c>
      <c r="AG17" s="32">
        <v>100</v>
      </c>
      <c r="AH17" s="32">
        <f t="shared" si="11"/>
        <v>3</v>
      </c>
      <c r="AI17" s="32" t="s">
        <v>33</v>
      </c>
      <c r="AJ17" s="32">
        <v>3</v>
      </c>
      <c r="AK17" s="27" t="s">
        <v>33</v>
      </c>
      <c r="AL17" s="27">
        <v>3</v>
      </c>
      <c r="AM17" s="33">
        <v>0</v>
      </c>
      <c r="AN17" s="33">
        <f t="shared" si="12"/>
        <v>3</v>
      </c>
      <c r="AO17" s="27" t="s">
        <v>33</v>
      </c>
      <c r="AP17" s="27">
        <v>3</v>
      </c>
      <c r="AQ17" s="28">
        <v>0</v>
      </c>
      <c r="AR17" s="27">
        <f t="shared" si="13"/>
        <v>3</v>
      </c>
      <c r="AS17" s="27">
        <f t="shared" si="14"/>
        <v>50</v>
      </c>
      <c r="AT17" s="27">
        <f t="shared" si="15"/>
        <v>7</v>
      </c>
    </row>
    <row r="18" spans="1:46" ht="34.5" customHeight="1">
      <c r="A18" s="24" t="s">
        <v>57</v>
      </c>
      <c r="B18" s="25" t="s">
        <v>58</v>
      </c>
      <c r="C18" s="37" t="s">
        <v>33</v>
      </c>
      <c r="D18" s="37">
        <v>3</v>
      </c>
      <c r="E18" s="27">
        <v>100</v>
      </c>
      <c r="F18" s="27">
        <f t="shared" si="0"/>
        <v>3</v>
      </c>
      <c r="G18" s="27">
        <v>100</v>
      </c>
      <c r="H18" s="27">
        <f t="shared" si="1"/>
        <v>3</v>
      </c>
      <c r="I18" s="28" t="s">
        <v>34</v>
      </c>
      <c r="J18" s="27">
        <v>0</v>
      </c>
      <c r="K18" s="29">
        <v>24.80644049657905</v>
      </c>
      <c r="L18" s="27">
        <f t="shared" si="2"/>
        <v>0</v>
      </c>
      <c r="M18" s="29">
        <v>29.443441918882048</v>
      </c>
      <c r="N18" s="27">
        <f t="shared" si="3"/>
        <v>0</v>
      </c>
      <c r="O18" s="29">
        <v>16.634182721111028</v>
      </c>
      <c r="P18" s="27">
        <f t="shared" si="4"/>
        <v>0</v>
      </c>
      <c r="Q18" s="29">
        <v>85.58094626968945</v>
      </c>
      <c r="R18" s="27">
        <f t="shared" si="5"/>
        <v>0</v>
      </c>
      <c r="S18" s="30">
        <v>7.509575933606263</v>
      </c>
      <c r="T18" s="27">
        <f t="shared" si="6"/>
        <v>1</v>
      </c>
      <c r="U18" s="28">
        <v>82.32781429946746</v>
      </c>
      <c r="V18" s="27">
        <v>0</v>
      </c>
      <c r="W18" s="21" t="s">
        <v>33</v>
      </c>
      <c r="X18" s="21">
        <v>3</v>
      </c>
      <c r="Y18" s="27">
        <v>0</v>
      </c>
      <c r="Z18" s="27">
        <f t="shared" si="7"/>
        <v>3</v>
      </c>
      <c r="AA18" s="31">
        <v>0</v>
      </c>
      <c r="AB18" s="27">
        <f t="shared" si="8"/>
        <v>3</v>
      </c>
      <c r="AC18" s="29">
        <v>0</v>
      </c>
      <c r="AD18" s="27">
        <f t="shared" si="9"/>
        <v>3</v>
      </c>
      <c r="AE18" s="32">
        <v>100</v>
      </c>
      <c r="AF18" s="32">
        <f t="shared" si="10"/>
        <v>3</v>
      </c>
      <c r="AG18" s="32">
        <v>100</v>
      </c>
      <c r="AH18" s="32">
        <f t="shared" si="11"/>
        <v>3</v>
      </c>
      <c r="AI18" s="32" t="s">
        <v>33</v>
      </c>
      <c r="AJ18" s="32">
        <v>3</v>
      </c>
      <c r="AK18" s="27" t="s">
        <v>33</v>
      </c>
      <c r="AL18" s="27">
        <v>3</v>
      </c>
      <c r="AM18" s="33">
        <v>100</v>
      </c>
      <c r="AN18" s="33">
        <f t="shared" si="12"/>
        <v>1</v>
      </c>
      <c r="AO18" s="27" t="s">
        <v>33</v>
      </c>
      <c r="AP18" s="27">
        <v>3</v>
      </c>
      <c r="AQ18" s="28">
        <v>0</v>
      </c>
      <c r="AR18" s="27">
        <f t="shared" si="13"/>
        <v>3</v>
      </c>
      <c r="AS18" s="27">
        <f t="shared" si="14"/>
        <v>41</v>
      </c>
      <c r="AT18" s="27">
        <f t="shared" si="15"/>
        <v>31</v>
      </c>
    </row>
    <row r="19" spans="1:46" ht="23.25" customHeight="1">
      <c r="A19" s="24" t="s">
        <v>59</v>
      </c>
      <c r="B19" s="25" t="s">
        <v>60</v>
      </c>
      <c r="C19" s="26" t="s">
        <v>33</v>
      </c>
      <c r="D19" s="26">
        <v>3</v>
      </c>
      <c r="E19" s="27">
        <v>100</v>
      </c>
      <c r="F19" s="27">
        <f t="shared" si="0"/>
        <v>3</v>
      </c>
      <c r="G19" s="27">
        <v>100</v>
      </c>
      <c r="H19" s="27">
        <f t="shared" si="1"/>
        <v>3</v>
      </c>
      <c r="I19" s="28" t="s">
        <v>33</v>
      </c>
      <c r="J19" s="27">
        <v>3</v>
      </c>
      <c r="K19" s="29">
        <v>96.12826928073869</v>
      </c>
      <c r="L19" s="27">
        <f t="shared" si="2"/>
        <v>3</v>
      </c>
      <c r="M19" s="29">
        <v>33.28327817003316</v>
      </c>
      <c r="N19" s="27">
        <f t="shared" si="3"/>
        <v>0</v>
      </c>
      <c r="O19" s="29">
        <v>1.2783219862261974</v>
      </c>
      <c r="P19" s="27">
        <f t="shared" si="4"/>
        <v>2</v>
      </c>
      <c r="Q19" s="29">
        <v>95.32051159447731</v>
      </c>
      <c r="R19" s="27">
        <f t="shared" si="5"/>
        <v>0</v>
      </c>
      <c r="S19" s="30">
        <v>0.0410593183326691</v>
      </c>
      <c r="T19" s="27">
        <f t="shared" si="6"/>
        <v>2</v>
      </c>
      <c r="U19" s="28">
        <v>56.80506456227863</v>
      </c>
      <c r="V19" s="27">
        <v>0</v>
      </c>
      <c r="W19" s="38" t="s">
        <v>33</v>
      </c>
      <c r="X19" s="38">
        <v>3</v>
      </c>
      <c r="Y19" s="27">
        <v>0</v>
      </c>
      <c r="Z19" s="27">
        <f t="shared" si="7"/>
        <v>3</v>
      </c>
      <c r="AA19" s="31">
        <v>0</v>
      </c>
      <c r="AB19" s="27">
        <f t="shared" si="8"/>
        <v>3</v>
      </c>
      <c r="AC19" s="29">
        <v>32.75151515151516</v>
      </c>
      <c r="AD19" s="27">
        <f t="shared" si="9"/>
        <v>0</v>
      </c>
      <c r="AE19" s="32">
        <v>100</v>
      </c>
      <c r="AF19" s="32">
        <f t="shared" si="10"/>
        <v>3</v>
      </c>
      <c r="AG19" s="32">
        <v>100</v>
      </c>
      <c r="AH19" s="32">
        <f t="shared" si="11"/>
        <v>3</v>
      </c>
      <c r="AI19" s="32" t="s">
        <v>33</v>
      </c>
      <c r="AJ19" s="32">
        <v>3</v>
      </c>
      <c r="AK19" s="27" t="s">
        <v>33</v>
      </c>
      <c r="AL19" s="27">
        <v>3</v>
      </c>
      <c r="AM19" s="33">
        <v>0</v>
      </c>
      <c r="AN19" s="33">
        <f t="shared" si="12"/>
        <v>3</v>
      </c>
      <c r="AO19" s="27" t="s">
        <v>33</v>
      </c>
      <c r="AP19" s="27">
        <v>3</v>
      </c>
      <c r="AQ19" s="28">
        <v>0</v>
      </c>
      <c r="AR19" s="27">
        <f t="shared" si="13"/>
        <v>3</v>
      </c>
      <c r="AS19" s="27">
        <f t="shared" si="14"/>
        <v>49</v>
      </c>
      <c r="AT19" s="27">
        <f t="shared" si="15"/>
        <v>12</v>
      </c>
    </row>
    <row r="20" spans="1:46" ht="24">
      <c r="A20" s="24" t="s">
        <v>61</v>
      </c>
      <c r="B20" s="25" t="s">
        <v>62</v>
      </c>
      <c r="C20" s="26" t="s">
        <v>33</v>
      </c>
      <c r="D20" s="26">
        <v>3</v>
      </c>
      <c r="E20" s="27">
        <v>100</v>
      </c>
      <c r="F20" s="27">
        <f t="shared" si="0"/>
        <v>3</v>
      </c>
      <c r="G20" s="27">
        <v>100</v>
      </c>
      <c r="H20" s="27">
        <f t="shared" si="1"/>
        <v>3</v>
      </c>
      <c r="I20" s="28" t="s">
        <v>33</v>
      </c>
      <c r="J20" s="27">
        <v>3</v>
      </c>
      <c r="K20" s="29">
        <v>7.5792438776534174</v>
      </c>
      <c r="L20" s="27">
        <f t="shared" si="2"/>
        <v>0</v>
      </c>
      <c r="M20" s="29">
        <v>8.953963459490495</v>
      </c>
      <c r="N20" s="27">
        <f t="shared" si="3"/>
        <v>2</v>
      </c>
      <c r="O20" s="29">
        <v>3.900168985431049</v>
      </c>
      <c r="P20" s="27">
        <f t="shared" si="4"/>
        <v>2</v>
      </c>
      <c r="Q20" s="29">
        <v>29.125493410254865</v>
      </c>
      <c r="R20" s="27">
        <f t="shared" si="5"/>
        <v>3</v>
      </c>
      <c r="S20" s="30">
        <v>2.863739524217531</v>
      </c>
      <c r="T20" s="27">
        <f t="shared" si="6"/>
        <v>2</v>
      </c>
      <c r="U20" s="28">
        <v>0.27149731384258446</v>
      </c>
      <c r="V20" s="27">
        <v>2</v>
      </c>
      <c r="W20" s="21" t="s">
        <v>33</v>
      </c>
      <c r="X20" s="21">
        <v>3</v>
      </c>
      <c r="Y20" s="27">
        <v>0</v>
      </c>
      <c r="Z20" s="27">
        <f t="shared" si="7"/>
        <v>3</v>
      </c>
      <c r="AA20" s="31">
        <v>0</v>
      </c>
      <c r="AB20" s="27">
        <f t="shared" si="8"/>
        <v>3</v>
      </c>
      <c r="AC20" s="29">
        <v>0</v>
      </c>
      <c r="AD20" s="27">
        <f t="shared" si="9"/>
        <v>3</v>
      </c>
      <c r="AE20" s="32">
        <v>100</v>
      </c>
      <c r="AF20" s="32">
        <f t="shared" si="10"/>
        <v>3</v>
      </c>
      <c r="AG20" s="32">
        <v>100</v>
      </c>
      <c r="AH20" s="32">
        <f t="shared" si="11"/>
        <v>3</v>
      </c>
      <c r="AI20" s="32" t="s">
        <v>33</v>
      </c>
      <c r="AJ20" s="32">
        <v>3</v>
      </c>
      <c r="AK20" s="27" t="s">
        <v>34</v>
      </c>
      <c r="AL20" s="27">
        <v>0</v>
      </c>
      <c r="AM20" s="33">
        <v>100</v>
      </c>
      <c r="AN20" s="33">
        <f t="shared" si="12"/>
        <v>1</v>
      </c>
      <c r="AO20" s="27" t="s">
        <v>33</v>
      </c>
      <c r="AP20" s="27">
        <v>3</v>
      </c>
      <c r="AQ20" s="28">
        <v>0</v>
      </c>
      <c r="AR20" s="27">
        <f t="shared" si="13"/>
        <v>3</v>
      </c>
      <c r="AS20" s="27">
        <f t="shared" si="14"/>
        <v>51</v>
      </c>
      <c r="AT20" s="27">
        <f t="shared" si="15"/>
        <v>5</v>
      </c>
    </row>
    <row r="21" spans="1:46" ht="34.5" customHeight="1">
      <c r="A21" s="24" t="s">
        <v>63</v>
      </c>
      <c r="B21" s="25" t="s">
        <v>64</v>
      </c>
      <c r="C21" s="26" t="s">
        <v>33</v>
      </c>
      <c r="D21" s="26">
        <v>3</v>
      </c>
      <c r="E21" s="27">
        <v>100</v>
      </c>
      <c r="F21" s="27">
        <f t="shared" si="0"/>
        <v>3</v>
      </c>
      <c r="G21" s="27">
        <v>100</v>
      </c>
      <c r="H21" s="27">
        <f t="shared" si="1"/>
        <v>3</v>
      </c>
      <c r="I21" s="28" t="s">
        <v>34</v>
      </c>
      <c r="J21" s="27">
        <v>0</v>
      </c>
      <c r="K21" s="29">
        <v>1.4540140652114348</v>
      </c>
      <c r="L21" s="27">
        <f t="shared" si="2"/>
        <v>0</v>
      </c>
      <c r="M21" s="29">
        <v>59.81223972378057</v>
      </c>
      <c r="N21" s="27">
        <f t="shared" si="3"/>
        <v>0</v>
      </c>
      <c r="O21" s="29">
        <v>8.685282029612408</v>
      </c>
      <c r="P21" s="27">
        <f t="shared" si="4"/>
        <v>1</v>
      </c>
      <c r="Q21" s="29">
        <v>42.24428371260675</v>
      </c>
      <c r="R21" s="27">
        <f t="shared" si="5"/>
        <v>1</v>
      </c>
      <c r="S21" s="30">
        <v>0.6099834293062832</v>
      </c>
      <c r="T21" s="27">
        <f t="shared" si="6"/>
        <v>2</v>
      </c>
      <c r="U21" s="28">
        <v>0.10058932768506318</v>
      </c>
      <c r="V21" s="27">
        <v>2</v>
      </c>
      <c r="W21" s="21"/>
      <c r="X21" s="21">
        <v>3</v>
      </c>
      <c r="Y21" s="27">
        <v>0</v>
      </c>
      <c r="Z21" s="27">
        <f t="shared" si="7"/>
        <v>3</v>
      </c>
      <c r="AA21" s="31">
        <v>0</v>
      </c>
      <c r="AB21" s="27">
        <f t="shared" si="8"/>
        <v>3</v>
      </c>
      <c r="AC21" s="29">
        <v>0</v>
      </c>
      <c r="AD21" s="27">
        <f t="shared" si="9"/>
        <v>3</v>
      </c>
      <c r="AE21" s="32">
        <v>100</v>
      </c>
      <c r="AF21" s="32">
        <f t="shared" si="10"/>
        <v>3</v>
      </c>
      <c r="AG21" s="32">
        <v>100</v>
      </c>
      <c r="AH21" s="32">
        <f t="shared" si="11"/>
        <v>3</v>
      </c>
      <c r="AI21" s="32" t="s">
        <v>33</v>
      </c>
      <c r="AJ21" s="32">
        <v>3</v>
      </c>
      <c r="AK21" s="27" t="s">
        <v>33</v>
      </c>
      <c r="AL21" s="27">
        <v>3</v>
      </c>
      <c r="AM21" s="33">
        <v>0</v>
      </c>
      <c r="AN21" s="33">
        <f t="shared" si="12"/>
        <v>3</v>
      </c>
      <c r="AO21" s="27" t="s">
        <v>33</v>
      </c>
      <c r="AP21" s="27">
        <v>3</v>
      </c>
      <c r="AQ21" s="28">
        <v>0</v>
      </c>
      <c r="AR21" s="27">
        <f t="shared" si="13"/>
        <v>3</v>
      </c>
      <c r="AS21" s="27">
        <f t="shared" si="14"/>
        <v>48</v>
      </c>
      <c r="AT21" s="27">
        <f t="shared" si="15"/>
        <v>17</v>
      </c>
    </row>
    <row r="22" spans="1:46" ht="48" customHeight="1">
      <c r="A22" s="24" t="s">
        <v>65</v>
      </c>
      <c r="B22" s="25" t="s">
        <v>66</v>
      </c>
      <c r="C22" s="26" t="s">
        <v>33</v>
      </c>
      <c r="D22" s="26">
        <v>3</v>
      </c>
      <c r="E22" s="27">
        <v>100</v>
      </c>
      <c r="F22" s="27">
        <f t="shared" si="0"/>
        <v>3</v>
      </c>
      <c r="G22" s="27">
        <v>100</v>
      </c>
      <c r="H22" s="27">
        <f t="shared" si="1"/>
        <v>3</v>
      </c>
      <c r="I22" s="28" t="s">
        <v>34</v>
      </c>
      <c r="J22" s="27">
        <v>0</v>
      </c>
      <c r="K22" s="29">
        <v>0</v>
      </c>
      <c r="L22" s="27">
        <f t="shared" si="2"/>
        <v>0</v>
      </c>
      <c r="M22" s="29">
        <v>3.5136428913355737</v>
      </c>
      <c r="N22" s="27">
        <f t="shared" si="3"/>
        <v>2</v>
      </c>
      <c r="O22" s="29">
        <v>2.4123422255102605</v>
      </c>
      <c r="P22" s="27">
        <f t="shared" si="4"/>
        <v>2</v>
      </c>
      <c r="Q22" s="29">
        <v>34.5363354384716</v>
      </c>
      <c r="R22" s="27">
        <f t="shared" si="5"/>
        <v>2</v>
      </c>
      <c r="S22" s="30">
        <v>0.7577155697879616</v>
      </c>
      <c r="T22" s="27">
        <f t="shared" si="6"/>
        <v>2</v>
      </c>
      <c r="U22" s="28">
        <v>0.43108803446858457</v>
      </c>
      <c r="V22" s="27">
        <v>2</v>
      </c>
      <c r="W22" s="21"/>
      <c r="X22" s="21">
        <v>3</v>
      </c>
      <c r="Y22" s="27">
        <v>0</v>
      </c>
      <c r="Z22" s="27">
        <f t="shared" si="7"/>
        <v>3</v>
      </c>
      <c r="AA22" s="31">
        <v>0</v>
      </c>
      <c r="AB22" s="27">
        <f t="shared" si="8"/>
        <v>3</v>
      </c>
      <c r="AC22" s="29">
        <v>10.081654872074036</v>
      </c>
      <c r="AD22" s="27">
        <f t="shared" si="9"/>
        <v>0</v>
      </c>
      <c r="AE22" s="32">
        <v>100</v>
      </c>
      <c r="AF22" s="32">
        <f t="shared" si="10"/>
        <v>3</v>
      </c>
      <c r="AG22" s="32">
        <v>100</v>
      </c>
      <c r="AH22" s="32">
        <f t="shared" si="11"/>
        <v>3</v>
      </c>
      <c r="AI22" s="32" t="s">
        <v>33</v>
      </c>
      <c r="AJ22" s="32">
        <v>3</v>
      </c>
      <c r="AK22" s="27" t="s">
        <v>33</v>
      </c>
      <c r="AL22" s="27">
        <v>3</v>
      </c>
      <c r="AM22" s="33">
        <v>0</v>
      </c>
      <c r="AN22" s="33">
        <f t="shared" si="12"/>
        <v>3</v>
      </c>
      <c r="AO22" s="27" t="s">
        <v>33</v>
      </c>
      <c r="AP22" s="27">
        <v>3</v>
      </c>
      <c r="AQ22" s="28">
        <v>0</v>
      </c>
      <c r="AR22" s="27">
        <f t="shared" si="13"/>
        <v>3</v>
      </c>
      <c r="AS22" s="27">
        <f t="shared" si="14"/>
        <v>49</v>
      </c>
      <c r="AT22" s="27">
        <f t="shared" si="15"/>
        <v>12</v>
      </c>
    </row>
    <row r="23" spans="1:46" ht="24.75" customHeight="1">
      <c r="A23" s="24" t="s">
        <v>67</v>
      </c>
      <c r="B23" s="25" t="s">
        <v>68</v>
      </c>
      <c r="C23" s="26" t="s">
        <v>33</v>
      </c>
      <c r="D23" s="26">
        <v>3</v>
      </c>
      <c r="E23" s="27">
        <v>100</v>
      </c>
      <c r="F23" s="27">
        <f t="shared" si="0"/>
        <v>3</v>
      </c>
      <c r="G23" s="27">
        <v>100</v>
      </c>
      <c r="H23" s="27">
        <f t="shared" si="1"/>
        <v>3</v>
      </c>
      <c r="I23" s="28" t="s">
        <v>34</v>
      </c>
      <c r="J23" s="27">
        <v>0</v>
      </c>
      <c r="K23" s="29">
        <v>0</v>
      </c>
      <c r="L23" s="27">
        <f t="shared" si="2"/>
        <v>0</v>
      </c>
      <c r="M23" s="29">
        <v>0</v>
      </c>
      <c r="N23" s="27">
        <f t="shared" si="3"/>
        <v>3</v>
      </c>
      <c r="O23" s="29">
        <v>0.6145279020314958</v>
      </c>
      <c r="P23" s="27">
        <f t="shared" si="4"/>
        <v>3</v>
      </c>
      <c r="Q23" s="29">
        <v>10.644334375792026</v>
      </c>
      <c r="R23" s="27">
        <f t="shared" si="5"/>
        <v>3</v>
      </c>
      <c r="S23" s="30">
        <v>1.3915897197238152</v>
      </c>
      <c r="T23" s="27">
        <f t="shared" si="6"/>
        <v>2</v>
      </c>
      <c r="U23" s="28">
        <v>0</v>
      </c>
      <c r="V23" s="27">
        <v>3</v>
      </c>
      <c r="W23" s="21"/>
      <c r="X23" s="21">
        <v>3</v>
      </c>
      <c r="Y23" s="27">
        <v>0</v>
      </c>
      <c r="Z23" s="27">
        <f t="shared" si="7"/>
        <v>3</v>
      </c>
      <c r="AA23" s="31">
        <v>0</v>
      </c>
      <c r="AB23" s="27">
        <f t="shared" si="8"/>
        <v>3</v>
      </c>
      <c r="AC23" s="29">
        <v>0</v>
      </c>
      <c r="AD23" s="27">
        <f t="shared" si="9"/>
        <v>3</v>
      </c>
      <c r="AE23" s="32">
        <v>100</v>
      </c>
      <c r="AF23" s="32">
        <f t="shared" si="10"/>
        <v>3</v>
      </c>
      <c r="AG23" s="32">
        <v>100</v>
      </c>
      <c r="AH23" s="32">
        <f t="shared" si="11"/>
        <v>3</v>
      </c>
      <c r="AI23" s="32" t="s">
        <v>33</v>
      </c>
      <c r="AJ23" s="32">
        <v>3</v>
      </c>
      <c r="AK23" s="27" t="s">
        <v>33</v>
      </c>
      <c r="AL23" s="27">
        <v>3</v>
      </c>
      <c r="AM23" s="33">
        <v>0</v>
      </c>
      <c r="AN23" s="33">
        <f t="shared" si="12"/>
        <v>3</v>
      </c>
      <c r="AO23" s="27" t="s">
        <v>33</v>
      </c>
      <c r="AP23" s="27">
        <v>3</v>
      </c>
      <c r="AQ23" s="28">
        <v>0</v>
      </c>
      <c r="AR23" s="27">
        <f t="shared" si="13"/>
        <v>3</v>
      </c>
      <c r="AS23" s="27">
        <f t="shared" si="14"/>
        <v>56</v>
      </c>
      <c r="AT23" s="27">
        <f t="shared" si="15"/>
        <v>1</v>
      </c>
    </row>
    <row r="24" spans="1:46" ht="24">
      <c r="A24" s="24" t="s">
        <v>69</v>
      </c>
      <c r="B24" s="25" t="s">
        <v>70</v>
      </c>
      <c r="C24" s="26" t="s">
        <v>33</v>
      </c>
      <c r="D24" s="26">
        <v>3</v>
      </c>
      <c r="E24" s="27">
        <v>100</v>
      </c>
      <c r="F24" s="27">
        <f t="shared" si="0"/>
        <v>3</v>
      </c>
      <c r="G24" s="27">
        <v>100</v>
      </c>
      <c r="H24" s="27">
        <f t="shared" si="1"/>
        <v>3</v>
      </c>
      <c r="I24" s="28" t="s">
        <v>34</v>
      </c>
      <c r="J24" s="27">
        <v>0</v>
      </c>
      <c r="K24" s="29">
        <v>0</v>
      </c>
      <c r="L24" s="27">
        <f t="shared" si="2"/>
        <v>0</v>
      </c>
      <c r="M24" s="29">
        <v>13.294524691423536</v>
      </c>
      <c r="N24" s="27">
        <f t="shared" si="3"/>
        <v>1</v>
      </c>
      <c r="O24" s="29">
        <v>5.857145826921234</v>
      </c>
      <c r="P24" s="27">
        <f t="shared" si="4"/>
        <v>1</v>
      </c>
      <c r="Q24" s="29">
        <v>32.861906004786626</v>
      </c>
      <c r="R24" s="27">
        <f t="shared" si="5"/>
        <v>2</v>
      </c>
      <c r="S24" s="30">
        <v>0.9667714632057804</v>
      </c>
      <c r="T24" s="27">
        <f t="shared" si="6"/>
        <v>2</v>
      </c>
      <c r="U24" s="28">
        <v>0</v>
      </c>
      <c r="V24" s="27">
        <v>3</v>
      </c>
      <c r="W24" s="21"/>
      <c r="X24" s="21">
        <v>3</v>
      </c>
      <c r="Y24" s="27">
        <v>0</v>
      </c>
      <c r="Z24" s="27">
        <f t="shared" si="7"/>
        <v>3</v>
      </c>
      <c r="AA24" s="31">
        <v>0</v>
      </c>
      <c r="AB24" s="27">
        <f t="shared" si="8"/>
        <v>3</v>
      </c>
      <c r="AC24" s="29">
        <v>4.8412109770076315</v>
      </c>
      <c r="AD24" s="27">
        <f t="shared" si="9"/>
        <v>3</v>
      </c>
      <c r="AE24" s="32">
        <v>100</v>
      </c>
      <c r="AF24" s="32">
        <f t="shared" si="10"/>
        <v>3</v>
      </c>
      <c r="AG24" s="32">
        <v>100</v>
      </c>
      <c r="AH24" s="32">
        <f t="shared" si="11"/>
        <v>3</v>
      </c>
      <c r="AI24" s="32" t="s">
        <v>33</v>
      </c>
      <c r="AJ24" s="32">
        <v>3</v>
      </c>
      <c r="AK24" s="27" t="s">
        <v>33</v>
      </c>
      <c r="AL24" s="27">
        <v>3</v>
      </c>
      <c r="AM24" s="33">
        <v>0</v>
      </c>
      <c r="AN24" s="33">
        <f t="shared" si="12"/>
        <v>3</v>
      </c>
      <c r="AO24" s="27" t="s">
        <v>33</v>
      </c>
      <c r="AP24" s="27">
        <v>3</v>
      </c>
      <c r="AQ24" s="28">
        <v>0</v>
      </c>
      <c r="AR24" s="27">
        <f t="shared" si="13"/>
        <v>3</v>
      </c>
      <c r="AS24" s="27">
        <f t="shared" si="14"/>
        <v>51</v>
      </c>
      <c r="AT24" s="27">
        <f t="shared" si="15"/>
        <v>5</v>
      </c>
    </row>
    <row r="25" spans="1:46" ht="34.5" customHeight="1">
      <c r="A25" s="24" t="s">
        <v>71</v>
      </c>
      <c r="B25" s="25" t="s">
        <v>72</v>
      </c>
      <c r="C25" s="26" t="s">
        <v>33</v>
      </c>
      <c r="D25" s="26">
        <v>3</v>
      </c>
      <c r="E25" s="27">
        <v>100</v>
      </c>
      <c r="F25" s="27">
        <f t="shared" si="0"/>
        <v>3</v>
      </c>
      <c r="G25" s="27">
        <v>100</v>
      </c>
      <c r="H25" s="27">
        <f t="shared" si="1"/>
        <v>3</v>
      </c>
      <c r="I25" s="28" t="s">
        <v>34</v>
      </c>
      <c r="J25" s="27">
        <v>0</v>
      </c>
      <c r="K25" s="29">
        <v>8.512522673661083</v>
      </c>
      <c r="L25" s="27">
        <f t="shared" si="2"/>
        <v>0</v>
      </c>
      <c r="M25" s="29">
        <v>12.950360226092451</v>
      </c>
      <c r="N25" s="27">
        <f t="shared" si="3"/>
        <v>1</v>
      </c>
      <c r="O25" s="29">
        <v>1.3522244056648953</v>
      </c>
      <c r="P25" s="27">
        <f t="shared" si="4"/>
        <v>2</v>
      </c>
      <c r="Q25" s="29">
        <v>34.7988173848064</v>
      </c>
      <c r="R25" s="27">
        <f t="shared" si="5"/>
        <v>2</v>
      </c>
      <c r="S25" s="30">
        <v>2.01628248124466</v>
      </c>
      <c r="T25" s="27">
        <f t="shared" si="6"/>
        <v>2</v>
      </c>
      <c r="U25" s="28">
        <v>0.0006043893169413333</v>
      </c>
      <c r="V25" s="27">
        <v>2</v>
      </c>
      <c r="W25" s="21"/>
      <c r="X25" s="21">
        <v>3</v>
      </c>
      <c r="Y25" s="27">
        <v>0</v>
      </c>
      <c r="Z25" s="27">
        <f t="shared" si="7"/>
        <v>3</v>
      </c>
      <c r="AA25" s="31">
        <v>0</v>
      </c>
      <c r="AB25" s="27">
        <f t="shared" si="8"/>
        <v>3</v>
      </c>
      <c r="AC25" s="29">
        <v>165.55153707052443</v>
      </c>
      <c r="AD25" s="27">
        <f t="shared" si="9"/>
        <v>0</v>
      </c>
      <c r="AE25" s="32">
        <v>100</v>
      </c>
      <c r="AF25" s="32">
        <f t="shared" si="10"/>
        <v>3</v>
      </c>
      <c r="AG25" s="32">
        <v>100</v>
      </c>
      <c r="AH25" s="32">
        <f t="shared" si="11"/>
        <v>3</v>
      </c>
      <c r="AI25" s="32" t="s">
        <v>33</v>
      </c>
      <c r="AJ25" s="32">
        <v>3</v>
      </c>
      <c r="AK25" s="27" t="s">
        <v>33</v>
      </c>
      <c r="AL25" s="27">
        <v>3</v>
      </c>
      <c r="AM25" s="33">
        <v>0</v>
      </c>
      <c r="AN25" s="33">
        <f t="shared" si="12"/>
        <v>3</v>
      </c>
      <c r="AO25" s="27" t="s">
        <v>33</v>
      </c>
      <c r="AP25" s="27">
        <v>3</v>
      </c>
      <c r="AQ25" s="28">
        <v>0</v>
      </c>
      <c r="AR25" s="27">
        <f t="shared" si="13"/>
        <v>3</v>
      </c>
      <c r="AS25" s="27">
        <f t="shared" si="14"/>
        <v>48</v>
      </c>
      <c r="AT25" s="27">
        <f t="shared" si="15"/>
        <v>17</v>
      </c>
    </row>
    <row r="26" spans="1:46" ht="24.75" customHeight="1">
      <c r="A26" s="24" t="s">
        <v>73</v>
      </c>
      <c r="B26" s="25" t="s">
        <v>74</v>
      </c>
      <c r="C26" s="26" t="s">
        <v>34</v>
      </c>
      <c r="D26" s="26">
        <v>0</v>
      </c>
      <c r="E26" s="27">
        <v>100</v>
      </c>
      <c r="F26" s="27">
        <f t="shared" si="0"/>
        <v>3</v>
      </c>
      <c r="G26" s="27">
        <v>100</v>
      </c>
      <c r="H26" s="27">
        <f t="shared" si="1"/>
        <v>3</v>
      </c>
      <c r="I26" s="28" t="s">
        <v>34</v>
      </c>
      <c r="J26" s="27">
        <v>0</v>
      </c>
      <c r="K26" s="29">
        <v>0</v>
      </c>
      <c r="L26" s="27">
        <f t="shared" si="2"/>
        <v>0</v>
      </c>
      <c r="M26" s="29">
        <v>6.918726768008839</v>
      </c>
      <c r="N26" s="27">
        <f t="shared" si="3"/>
        <v>2</v>
      </c>
      <c r="O26" s="29">
        <v>0.2447469916262302</v>
      </c>
      <c r="P26" s="27">
        <f t="shared" si="4"/>
        <v>3</v>
      </c>
      <c r="Q26" s="29">
        <v>91.22721509197063</v>
      </c>
      <c r="R26" s="27">
        <f t="shared" si="5"/>
        <v>0</v>
      </c>
      <c r="S26" s="30">
        <v>0.6242501021156167</v>
      </c>
      <c r="T26" s="27">
        <f t="shared" si="6"/>
        <v>2</v>
      </c>
      <c r="U26" s="28">
        <v>49.560223766986084</v>
      </c>
      <c r="V26" s="27">
        <v>0</v>
      </c>
      <c r="W26" s="21"/>
      <c r="X26" s="21">
        <v>3</v>
      </c>
      <c r="Y26" s="27">
        <v>0</v>
      </c>
      <c r="Z26" s="27">
        <f t="shared" si="7"/>
        <v>3</v>
      </c>
      <c r="AA26" s="31">
        <v>0</v>
      </c>
      <c r="AB26" s="27">
        <f t="shared" si="8"/>
        <v>3</v>
      </c>
      <c r="AC26" s="29">
        <v>229</v>
      </c>
      <c r="AD26" s="27">
        <f t="shared" si="9"/>
        <v>0</v>
      </c>
      <c r="AE26" s="32">
        <v>100</v>
      </c>
      <c r="AF26" s="32">
        <f t="shared" si="10"/>
        <v>3</v>
      </c>
      <c r="AG26" s="32">
        <v>100</v>
      </c>
      <c r="AH26" s="32">
        <f t="shared" si="11"/>
        <v>3</v>
      </c>
      <c r="AI26" s="32" t="s">
        <v>33</v>
      </c>
      <c r="AJ26" s="32">
        <v>3</v>
      </c>
      <c r="AK26" s="27" t="s">
        <v>33</v>
      </c>
      <c r="AL26" s="27">
        <v>3</v>
      </c>
      <c r="AM26" s="33">
        <v>0</v>
      </c>
      <c r="AN26" s="33">
        <f t="shared" si="12"/>
        <v>3</v>
      </c>
      <c r="AO26" s="27" t="s">
        <v>33</v>
      </c>
      <c r="AP26" s="27">
        <v>3</v>
      </c>
      <c r="AQ26" s="28">
        <v>0</v>
      </c>
      <c r="AR26" s="27">
        <f t="shared" si="13"/>
        <v>3</v>
      </c>
      <c r="AS26" s="27">
        <f t="shared" si="14"/>
        <v>43</v>
      </c>
      <c r="AT26" s="27">
        <f t="shared" si="15"/>
        <v>29</v>
      </c>
    </row>
    <row r="27" spans="1:46" ht="24" customHeight="1">
      <c r="A27" s="24" t="s">
        <v>75</v>
      </c>
      <c r="B27" s="25" t="s">
        <v>76</v>
      </c>
      <c r="C27" s="26" t="s">
        <v>33</v>
      </c>
      <c r="D27" s="26">
        <v>3</v>
      </c>
      <c r="E27" s="27">
        <v>100</v>
      </c>
      <c r="F27" s="27">
        <f t="shared" si="0"/>
        <v>3</v>
      </c>
      <c r="G27" s="27">
        <v>100</v>
      </c>
      <c r="H27" s="27">
        <f t="shared" si="1"/>
        <v>3</v>
      </c>
      <c r="I27" s="28" t="s">
        <v>33</v>
      </c>
      <c r="J27" s="27">
        <v>0</v>
      </c>
      <c r="K27" s="29">
        <v>12.153418765122323</v>
      </c>
      <c r="L27" s="27">
        <f t="shared" si="2"/>
        <v>0</v>
      </c>
      <c r="M27" s="29">
        <v>19.654499544928154</v>
      </c>
      <c r="N27" s="27">
        <f t="shared" si="3"/>
        <v>1</v>
      </c>
      <c r="O27" s="29">
        <v>1.203207672121622</v>
      </c>
      <c r="P27" s="27">
        <f t="shared" si="4"/>
        <v>2</v>
      </c>
      <c r="Q27" s="29">
        <v>35.34091408548319</v>
      </c>
      <c r="R27" s="27">
        <f t="shared" si="5"/>
        <v>2</v>
      </c>
      <c r="S27" s="30">
        <v>0.3244772422755236</v>
      </c>
      <c r="T27" s="27">
        <f t="shared" si="6"/>
        <v>2</v>
      </c>
      <c r="U27" s="28">
        <v>0.2661792843587482</v>
      </c>
      <c r="V27" s="27">
        <v>2</v>
      </c>
      <c r="W27" s="21" t="s">
        <v>33</v>
      </c>
      <c r="X27" s="21">
        <v>3</v>
      </c>
      <c r="Y27" s="27">
        <v>0</v>
      </c>
      <c r="Z27" s="27">
        <f t="shared" si="7"/>
        <v>3</v>
      </c>
      <c r="AA27" s="31">
        <v>0</v>
      </c>
      <c r="AB27" s="27">
        <f t="shared" si="8"/>
        <v>3</v>
      </c>
      <c r="AC27" s="29">
        <v>338.25549450549454</v>
      </c>
      <c r="AD27" s="27">
        <f t="shared" si="9"/>
        <v>0</v>
      </c>
      <c r="AE27" s="32">
        <v>100</v>
      </c>
      <c r="AF27" s="32">
        <f t="shared" si="10"/>
        <v>3</v>
      </c>
      <c r="AG27" s="32">
        <v>100</v>
      </c>
      <c r="AH27" s="32">
        <f t="shared" si="11"/>
        <v>3</v>
      </c>
      <c r="AI27" s="32" t="s">
        <v>33</v>
      </c>
      <c r="AJ27" s="32">
        <v>3</v>
      </c>
      <c r="AK27" s="27" t="s">
        <v>33</v>
      </c>
      <c r="AL27" s="27">
        <v>3</v>
      </c>
      <c r="AM27" s="33">
        <v>200</v>
      </c>
      <c r="AN27" s="33">
        <f t="shared" si="12"/>
        <v>0</v>
      </c>
      <c r="AO27" s="27" t="s">
        <v>33</v>
      </c>
      <c r="AP27" s="27">
        <v>3</v>
      </c>
      <c r="AQ27" s="28">
        <v>0</v>
      </c>
      <c r="AR27" s="27">
        <f t="shared" si="13"/>
        <v>3</v>
      </c>
      <c r="AS27" s="27">
        <f t="shared" si="14"/>
        <v>45</v>
      </c>
      <c r="AT27" s="27">
        <f t="shared" si="15"/>
        <v>26</v>
      </c>
    </row>
    <row r="28" spans="1:46" ht="36" customHeight="1">
      <c r="A28" s="24" t="s">
        <v>77</v>
      </c>
      <c r="B28" s="25" t="s">
        <v>78</v>
      </c>
      <c r="C28" s="26" t="s">
        <v>33</v>
      </c>
      <c r="D28" s="26">
        <v>3</v>
      </c>
      <c r="E28" s="27">
        <v>100</v>
      </c>
      <c r="F28" s="27">
        <f t="shared" si="0"/>
        <v>3</v>
      </c>
      <c r="G28" s="27">
        <v>100</v>
      </c>
      <c r="H28" s="27">
        <f t="shared" si="1"/>
        <v>3</v>
      </c>
      <c r="I28" s="28" t="s">
        <v>34</v>
      </c>
      <c r="J28" s="27">
        <v>0</v>
      </c>
      <c r="K28" s="29">
        <v>0</v>
      </c>
      <c r="L28" s="27">
        <f t="shared" si="2"/>
        <v>0</v>
      </c>
      <c r="M28" s="29">
        <v>-0.021147359406698363</v>
      </c>
      <c r="N28" s="27">
        <f t="shared" si="3"/>
        <v>0</v>
      </c>
      <c r="O28" s="29">
        <v>0.01557871528743786</v>
      </c>
      <c r="P28" s="27">
        <f t="shared" si="4"/>
        <v>3</v>
      </c>
      <c r="Q28" s="29">
        <v>13.635457932407075</v>
      </c>
      <c r="R28" s="27">
        <f t="shared" si="5"/>
        <v>3</v>
      </c>
      <c r="S28" s="30">
        <v>0.013602509380148222</v>
      </c>
      <c r="T28" s="27">
        <f t="shared" si="6"/>
        <v>2</v>
      </c>
      <c r="U28" s="28">
        <v>0.28236330951551086</v>
      </c>
      <c r="V28" s="27">
        <v>2</v>
      </c>
      <c r="W28" s="21"/>
      <c r="X28" s="21">
        <v>3</v>
      </c>
      <c r="Y28" s="27">
        <v>0</v>
      </c>
      <c r="Z28" s="27">
        <f t="shared" si="7"/>
        <v>3</v>
      </c>
      <c r="AA28" s="31">
        <v>0</v>
      </c>
      <c r="AB28" s="27">
        <f t="shared" si="8"/>
        <v>3</v>
      </c>
      <c r="AC28" s="29">
        <v>11.411764705882355</v>
      </c>
      <c r="AD28" s="27">
        <f t="shared" si="9"/>
        <v>0</v>
      </c>
      <c r="AE28" s="32">
        <v>100</v>
      </c>
      <c r="AF28" s="32">
        <f t="shared" si="10"/>
        <v>3</v>
      </c>
      <c r="AG28" s="32">
        <v>100</v>
      </c>
      <c r="AH28" s="32">
        <f t="shared" si="11"/>
        <v>3</v>
      </c>
      <c r="AI28" s="32" t="s">
        <v>33</v>
      </c>
      <c r="AJ28" s="32">
        <v>3</v>
      </c>
      <c r="AK28" s="27" t="s">
        <v>33</v>
      </c>
      <c r="AL28" s="27">
        <v>3</v>
      </c>
      <c r="AM28" s="33">
        <v>0</v>
      </c>
      <c r="AN28" s="33">
        <f t="shared" si="12"/>
        <v>3</v>
      </c>
      <c r="AO28" s="27" t="s">
        <v>33</v>
      </c>
      <c r="AP28" s="27">
        <v>3</v>
      </c>
      <c r="AQ28" s="28">
        <v>0</v>
      </c>
      <c r="AR28" s="27">
        <f t="shared" si="13"/>
        <v>3</v>
      </c>
      <c r="AS28" s="27">
        <f t="shared" si="14"/>
        <v>49</v>
      </c>
      <c r="AT28" s="27">
        <f t="shared" si="15"/>
        <v>12</v>
      </c>
    </row>
    <row r="29" spans="1:46" ht="25.5" customHeight="1">
      <c r="A29" s="24" t="s">
        <v>79</v>
      </c>
      <c r="B29" s="25" t="s">
        <v>80</v>
      </c>
      <c r="C29" s="26" t="s">
        <v>33</v>
      </c>
      <c r="D29" s="26">
        <v>3</v>
      </c>
      <c r="E29" s="27">
        <v>100</v>
      </c>
      <c r="F29" s="27">
        <f t="shared" si="0"/>
        <v>3</v>
      </c>
      <c r="G29" s="27">
        <v>100</v>
      </c>
      <c r="H29" s="27">
        <f t="shared" si="1"/>
        <v>3</v>
      </c>
      <c r="I29" s="28" t="s">
        <v>34</v>
      </c>
      <c r="J29" s="27">
        <v>0</v>
      </c>
      <c r="K29" s="29">
        <v>0</v>
      </c>
      <c r="L29" s="27">
        <f t="shared" si="2"/>
        <v>0</v>
      </c>
      <c r="M29" s="29">
        <v>8.348361735324511</v>
      </c>
      <c r="N29" s="27">
        <f t="shared" si="3"/>
        <v>2</v>
      </c>
      <c r="O29" s="29">
        <v>2.4860320966140574</v>
      </c>
      <c r="P29" s="27">
        <f t="shared" si="4"/>
        <v>2</v>
      </c>
      <c r="Q29" s="29">
        <v>30.8923712790391</v>
      </c>
      <c r="R29" s="27">
        <f t="shared" si="5"/>
        <v>2</v>
      </c>
      <c r="S29" s="30">
        <v>3.1041636766984673</v>
      </c>
      <c r="T29" s="27">
        <f t="shared" si="6"/>
        <v>2</v>
      </c>
      <c r="U29" s="28">
        <v>0.07142884111811353</v>
      </c>
      <c r="V29" s="27">
        <v>2</v>
      </c>
      <c r="W29" s="21"/>
      <c r="X29" s="21">
        <v>3</v>
      </c>
      <c r="Y29" s="27">
        <v>0</v>
      </c>
      <c r="Z29" s="27">
        <f t="shared" si="7"/>
        <v>3</v>
      </c>
      <c r="AA29" s="31">
        <v>0</v>
      </c>
      <c r="AB29" s="27">
        <f t="shared" si="8"/>
        <v>3</v>
      </c>
      <c r="AC29" s="29">
        <v>27.45664739884393</v>
      </c>
      <c r="AD29" s="27">
        <f t="shared" si="9"/>
        <v>0</v>
      </c>
      <c r="AE29" s="32">
        <v>100</v>
      </c>
      <c r="AF29" s="32">
        <f t="shared" si="10"/>
        <v>3</v>
      </c>
      <c r="AG29" s="32">
        <v>100</v>
      </c>
      <c r="AH29" s="32">
        <f t="shared" si="11"/>
        <v>3</v>
      </c>
      <c r="AI29" s="32" t="s">
        <v>33</v>
      </c>
      <c r="AJ29" s="32">
        <v>3</v>
      </c>
      <c r="AK29" s="33" t="s">
        <v>34</v>
      </c>
      <c r="AL29" s="33">
        <v>0</v>
      </c>
      <c r="AM29" s="33">
        <v>0</v>
      </c>
      <c r="AN29" s="33">
        <f t="shared" si="12"/>
        <v>3</v>
      </c>
      <c r="AO29" s="33" t="s">
        <v>34</v>
      </c>
      <c r="AP29" s="33">
        <v>0</v>
      </c>
      <c r="AQ29" s="28">
        <v>0</v>
      </c>
      <c r="AR29" s="27">
        <f t="shared" si="13"/>
        <v>3</v>
      </c>
      <c r="AS29" s="27">
        <f t="shared" si="14"/>
        <v>43</v>
      </c>
      <c r="AT29" s="27">
        <f t="shared" si="15"/>
        <v>29</v>
      </c>
    </row>
    <row r="30" spans="1:46" ht="37.5" customHeight="1">
      <c r="A30" s="24" t="s">
        <v>81</v>
      </c>
      <c r="B30" s="25" t="s">
        <v>82</v>
      </c>
      <c r="C30" s="26" t="s">
        <v>33</v>
      </c>
      <c r="D30" s="26">
        <v>3</v>
      </c>
      <c r="E30" s="27">
        <v>100</v>
      </c>
      <c r="F30" s="27">
        <f t="shared" si="0"/>
        <v>3</v>
      </c>
      <c r="G30" s="27">
        <v>100</v>
      </c>
      <c r="H30" s="27">
        <f t="shared" si="1"/>
        <v>3</v>
      </c>
      <c r="I30" s="28" t="s">
        <v>33</v>
      </c>
      <c r="J30" s="27">
        <v>3</v>
      </c>
      <c r="K30" s="29">
        <v>0</v>
      </c>
      <c r="L30" s="27">
        <f t="shared" si="2"/>
        <v>0</v>
      </c>
      <c r="M30" s="29">
        <v>9.776830491474426</v>
      </c>
      <c r="N30" s="27">
        <f t="shared" si="3"/>
        <v>2</v>
      </c>
      <c r="O30" s="29">
        <v>2.2023755015045134</v>
      </c>
      <c r="P30" s="27">
        <f t="shared" si="4"/>
        <v>2</v>
      </c>
      <c r="Q30" s="29">
        <v>28.26235440322614</v>
      </c>
      <c r="R30" s="27">
        <f t="shared" si="5"/>
        <v>3</v>
      </c>
      <c r="S30" s="30">
        <v>2.360286278498223</v>
      </c>
      <c r="T30" s="27">
        <f t="shared" si="6"/>
        <v>2</v>
      </c>
      <c r="U30" s="28">
        <v>0.1331587079208471</v>
      </c>
      <c r="V30" s="27">
        <v>2</v>
      </c>
      <c r="W30" s="21"/>
      <c r="X30" s="21">
        <v>3</v>
      </c>
      <c r="Y30" s="27">
        <v>0</v>
      </c>
      <c r="Z30" s="27">
        <f t="shared" si="7"/>
        <v>3</v>
      </c>
      <c r="AA30" s="31">
        <v>0</v>
      </c>
      <c r="AB30" s="27">
        <f t="shared" si="8"/>
        <v>3</v>
      </c>
      <c r="AC30" s="29">
        <v>20</v>
      </c>
      <c r="AD30" s="27">
        <f t="shared" si="9"/>
        <v>0</v>
      </c>
      <c r="AE30" s="32">
        <v>100</v>
      </c>
      <c r="AF30" s="32">
        <f t="shared" si="10"/>
        <v>3</v>
      </c>
      <c r="AG30" s="32">
        <v>100</v>
      </c>
      <c r="AH30" s="32">
        <f t="shared" si="11"/>
        <v>3</v>
      </c>
      <c r="AI30" s="32" t="s">
        <v>33</v>
      </c>
      <c r="AJ30" s="32">
        <v>3</v>
      </c>
      <c r="AK30" s="27" t="s">
        <v>33</v>
      </c>
      <c r="AL30" s="27">
        <v>3</v>
      </c>
      <c r="AM30" s="33">
        <v>0</v>
      </c>
      <c r="AN30" s="33">
        <f t="shared" si="12"/>
        <v>3</v>
      </c>
      <c r="AO30" s="27" t="s">
        <v>33</v>
      </c>
      <c r="AP30" s="27">
        <v>3</v>
      </c>
      <c r="AQ30" s="28">
        <v>0</v>
      </c>
      <c r="AR30" s="27">
        <f t="shared" si="13"/>
        <v>3</v>
      </c>
      <c r="AS30" s="27">
        <f t="shared" si="14"/>
        <v>53</v>
      </c>
      <c r="AT30" s="27">
        <f t="shared" si="15"/>
        <v>2</v>
      </c>
    </row>
    <row r="31" spans="1:46" ht="69" customHeight="1">
      <c r="A31" s="24" t="s">
        <v>83</v>
      </c>
      <c r="B31" s="25" t="s">
        <v>84</v>
      </c>
      <c r="C31" s="26" t="s">
        <v>33</v>
      </c>
      <c r="D31" s="26">
        <v>3</v>
      </c>
      <c r="E31" s="27">
        <v>100</v>
      </c>
      <c r="F31" s="27">
        <f t="shared" si="0"/>
        <v>3</v>
      </c>
      <c r="G31" s="27">
        <v>100</v>
      </c>
      <c r="H31" s="27">
        <f t="shared" si="1"/>
        <v>3</v>
      </c>
      <c r="I31" s="28" t="s">
        <v>34</v>
      </c>
      <c r="J31" s="27">
        <v>0</v>
      </c>
      <c r="K31" s="29">
        <v>0</v>
      </c>
      <c r="L31" s="27">
        <f t="shared" si="2"/>
        <v>0</v>
      </c>
      <c r="M31" s="29">
        <v>2.451254916349634</v>
      </c>
      <c r="N31" s="27">
        <f t="shared" si="3"/>
        <v>2</v>
      </c>
      <c r="O31" s="29">
        <v>0.059501316390832476</v>
      </c>
      <c r="P31" s="27">
        <f t="shared" si="4"/>
        <v>3</v>
      </c>
      <c r="Q31" s="29">
        <v>34.10492612514338</v>
      </c>
      <c r="R31" s="27">
        <f t="shared" si="5"/>
        <v>2</v>
      </c>
      <c r="S31" s="30">
        <v>0.5830718644656246</v>
      </c>
      <c r="T31" s="27">
        <f t="shared" si="6"/>
        <v>2</v>
      </c>
      <c r="U31" s="28">
        <v>0.0716427996362483</v>
      </c>
      <c r="V31" s="27">
        <v>2</v>
      </c>
      <c r="W31" s="21"/>
      <c r="X31" s="21">
        <v>3</v>
      </c>
      <c r="Y31" s="27">
        <v>0</v>
      </c>
      <c r="Z31" s="27">
        <f t="shared" si="7"/>
        <v>3</v>
      </c>
      <c r="AA31" s="31">
        <v>0</v>
      </c>
      <c r="AB31" s="27">
        <f t="shared" si="8"/>
        <v>3</v>
      </c>
      <c r="AC31" s="29">
        <v>4.958943809370477</v>
      </c>
      <c r="AD31" s="27">
        <f t="shared" si="9"/>
        <v>3</v>
      </c>
      <c r="AE31" s="32">
        <v>100</v>
      </c>
      <c r="AF31" s="32">
        <f t="shared" si="10"/>
        <v>3</v>
      </c>
      <c r="AG31" s="32">
        <v>100</v>
      </c>
      <c r="AH31" s="32">
        <f t="shared" si="11"/>
        <v>3</v>
      </c>
      <c r="AI31" s="32" t="s">
        <v>33</v>
      </c>
      <c r="AJ31" s="32">
        <v>3</v>
      </c>
      <c r="AK31" s="27" t="s">
        <v>33</v>
      </c>
      <c r="AL31" s="27">
        <v>3</v>
      </c>
      <c r="AM31" s="33">
        <v>0</v>
      </c>
      <c r="AN31" s="33">
        <f t="shared" si="12"/>
        <v>3</v>
      </c>
      <c r="AO31" s="27" t="s">
        <v>33</v>
      </c>
      <c r="AP31" s="27">
        <v>3</v>
      </c>
      <c r="AQ31" s="28">
        <v>0</v>
      </c>
      <c r="AR31" s="27">
        <f t="shared" si="13"/>
        <v>3</v>
      </c>
      <c r="AS31" s="27">
        <f t="shared" si="14"/>
        <v>53</v>
      </c>
      <c r="AT31" s="27">
        <f t="shared" si="15"/>
        <v>2</v>
      </c>
    </row>
    <row r="32" spans="1:46" ht="36" customHeight="1">
      <c r="A32" s="24" t="s">
        <v>85</v>
      </c>
      <c r="B32" s="25" t="s">
        <v>86</v>
      </c>
      <c r="C32" s="26" t="s">
        <v>33</v>
      </c>
      <c r="D32" s="26">
        <v>3</v>
      </c>
      <c r="E32" s="27">
        <v>100</v>
      </c>
      <c r="F32" s="27">
        <f t="shared" si="0"/>
        <v>3</v>
      </c>
      <c r="G32" s="27">
        <v>100</v>
      </c>
      <c r="H32" s="27">
        <f t="shared" si="1"/>
        <v>3</v>
      </c>
      <c r="I32" s="28" t="s">
        <v>34</v>
      </c>
      <c r="J32" s="27">
        <v>0</v>
      </c>
      <c r="K32" s="29">
        <v>16.888400829773865</v>
      </c>
      <c r="L32" s="27">
        <f t="shared" si="2"/>
        <v>0</v>
      </c>
      <c r="M32" s="29">
        <v>1.2478009538005728</v>
      </c>
      <c r="N32" s="27">
        <f t="shared" si="3"/>
        <v>2</v>
      </c>
      <c r="O32" s="29">
        <v>0.6482743929848735</v>
      </c>
      <c r="P32" s="27">
        <f t="shared" si="4"/>
        <v>3</v>
      </c>
      <c r="Q32" s="29">
        <v>48.463171530976595</v>
      </c>
      <c r="R32" s="27">
        <f t="shared" si="5"/>
        <v>1</v>
      </c>
      <c r="S32" s="30">
        <v>0.45120282921102495</v>
      </c>
      <c r="T32" s="27">
        <f t="shared" si="6"/>
        <v>2</v>
      </c>
      <c r="U32" s="28">
        <v>0.004083569064860288</v>
      </c>
      <c r="V32" s="27">
        <v>2</v>
      </c>
      <c r="W32" s="21" t="s">
        <v>33</v>
      </c>
      <c r="X32" s="21">
        <v>3</v>
      </c>
      <c r="Y32" s="29">
        <v>83.33333333333333</v>
      </c>
      <c r="Z32" s="27">
        <f t="shared" si="7"/>
        <v>0</v>
      </c>
      <c r="AA32" s="31">
        <v>1.9765581146467994</v>
      </c>
      <c r="AB32" s="27">
        <f t="shared" si="8"/>
        <v>1</v>
      </c>
      <c r="AC32" s="29">
        <v>0</v>
      </c>
      <c r="AD32" s="27">
        <f t="shared" si="9"/>
        <v>3</v>
      </c>
      <c r="AE32" s="32">
        <v>100</v>
      </c>
      <c r="AF32" s="32">
        <f t="shared" si="10"/>
        <v>3</v>
      </c>
      <c r="AG32" s="32">
        <v>100</v>
      </c>
      <c r="AH32" s="32">
        <f t="shared" si="11"/>
        <v>3</v>
      </c>
      <c r="AI32" s="32" t="s">
        <v>33</v>
      </c>
      <c r="AJ32" s="32">
        <v>3</v>
      </c>
      <c r="AK32" s="27" t="s">
        <v>33</v>
      </c>
      <c r="AL32" s="27">
        <v>3</v>
      </c>
      <c r="AM32" s="33">
        <v>0</v>
      </c>
      <c r="AN32" s="33">
        <f t="shared" si="12"/>
        <v>3</v>
      </c>
      <c r="AO32" s="27" t="s">
        <v>33</v>
      </c>
      <c r="AP32" s="27">
        <v>3</v>
      </c>
      <c r="AQ32" s="28">
        <v>0</v>
      </c>
      <c r="AR32" s="27">
        <f t="shared" si="13"/>
        <v>3</v>
      </c>
      <c r="AS32" s="27">
        <f t="shared" si="14"/>
        <v>47</v>
      </c>
      <c r="AT32" s="27">
        <f t="shared" si="15"/>
        <v>21</v>
      </c>
    </row>
    <row r="33" spans="1:46" ht="35.25" customHeight="1">
      <c r="A33" s="24" t="s">
        <v>87</v>
      </c>
      <c r="B33" s="25" t="s">
        <v>88</v>
      </c>
      <c r="C33" s="26" t="s">
        <v>33</v>
      </c>
      <c r="D33" s="26">
        <v>3</v>
      </c>
      <c r="E33" s="27">
        <v>100</v>
      </c>
      <c r="F33" s="27">
        <f t="shared" si="0"/>
        <v>3</v>
      </c>
      <c r="G33" s="27">
        <v>100</v>
      </c>
      <c r="H33" s="27">
        <f t="shared" si="1"/>
        <v>3</v>
      </c>
      <c r="I33" s="28" t="s">
        <v>34</v>
      </c>
      <c r="J33" s="27">
        <v>0</v>
      </c>
      <c r="K33" s="29">
        <v>2.8153524763007756</v>
      </c>
      <c r="L33" s="27">
        <f t="shared" si="2"/>
        <v>0</v>
      </c>
      <c r="M33" s="29">
        <v>0.5918680460753454</v>
      </c>
      <c r="N33" s="27">
        <f t="shared" si="3"/>
        <v>2</v>
      </c>
      <c r="O33" s="29">
        <v>1.6219099800331576</v>
      </c>
      <c r="P33" s="27">
        <f t="shared" si="4"/>
        <v>2</v>
      </c>
      <c r="Q33" s="29">
        <v>30.244957320708245</v>
      </c>
      <c r="R33" s="27">
        <f t="shared" si="5"/>
        <v>2</v>
      </c>
      <c r="S33" s="30">
        <v>0.0265659745742083</v>
      </c>
      <c r="T33" s="27">
        <f t="shared" si="6"/>
        <v>2</v>
      </c>
      <c r="U33" s="28">
        <v>0.0069561431083981886</v>
      </c>
      <c r="V33" s="27">
        <v>2</v>
      </c>
      <c r="W33" s="21" t="s">
        <v>33</v>
      </c>
      <c r="X33" s="21">
        <v>3</v>
      </c>
      <c r="Y33" s="27">
        <v>0</v>
      </c>
      <c r="Z33" s="27">
        <f t="shared" si="7"/>
        <v>3</v>
      </c>
      <c r="AA33" s="31">
        <v>0</v>
      </c>
      <c r="AB33" s="27">
        <f t="shared" si="8"/>
        <v>3</v>
      </c>
      <c r="AC33" s="29">
        <v>0</v>
      </c>
      <c r="AD33" s="27">
        <f t="shared" si="9"/>
        <v>3</v>
      </c>
      <c r="AE33" s="32">
        <v>100</v>
      </c>
      <c r="AF33" s="32">
        <f t="shared" si="10"/>
        <v>3</v>
      </c>
      <c r="AG33" s="32">
        <v>100</v>
      </c>
      <c r="AH33" s="32">
        <f t="shared" si="11"/>
        <v>3</v>
      </c>
      <c r="AI33" s="32" t="s">
        <v>33</v>
      </c>
      <c r="AJ33" s="32">
        <v>3</v>
      </c>
      <c r="AK33" s="27" t="s">
        <v>33</v>
      </c>
      <c r="AL33" s="27">
        <v>3</v>
      </c>
      <c r="AM33" s="33">
        <v>100</v>
      </c>
      <c r="AN33" s="33">
        <f t="shared" si="12"/>
        <v>1</v>
      </c>
      <c r="AO33" s="27" t="s">
        <v>33</v>
      </c>
      <c r="AP33" s="27">
        <v>3</v>
      </c>
      <c r="AQ33" s="28">
        <v>0</v>
      </c>
      <c r="AR33" s="27">
        <f t="shared" si="13"/>
        <v>3</v>
      </c>
      <c r="AS33" s="27">
        <f t="shared" si="14"/>
        <v>50</v>
      </c>
      <c r="AT33" s="27">
        <f t="shared" si="15"/>
        <v>7</v>
      </c>
    </row>
    <row r="34" spans="1:46" ht="24">
      <c r="A34" s="24" t="s">
        <v>89</v>
      </c>
      <c r="B34" s="25" t="s">
        <v>90</v>
      </c>
      <c r="C34" s="26" t="s">
        <v>33</v>
      </c>
      <c r="D34" s="26">
        <v>3</v>
      </c>
      <c r="E34" s="27">
        <v>100</v>
      </c>
      <c r="F34" s="27">
        <f t="shared" si="0"/>
        <v>3</v>
      </c>
      <c r="G34" s="27">
        <v>100</v>
      </c>
      <c r="H34" s="27">
        <f t="shared" si="1"/>
        <v>3</v>
      </c>
      <c r="I34" s="28" t="s">
        <v>34</v>
      </c>
      <c r="J34" s="27">
        <v>0</v>
      </c>
      <c r="K34" s="29">
        <v>0</v>
      </c>
      <c r="L34" s="27">
        <f t="shared" si="2"/>
        <v>0</v>
      </c>
      <c r="M34" s="29">
        <v>9.284910951980978</v>
      </c>
      <c r="N34" s="27">
        <f t="shared" si="3"/>
        <v>2</v>
      </c>
      <c r="O34" s="29">
        <v>2.684483863160745</v>
      </c>
      <c r="P34" s="27">
        <f t="shared" si="4"/>
        <v>2</v>
      </c>
      <c r="Q34" s="29">
        <v>31.440591352460217</v>
      </c>
      <c r="R34" s="27">
        <f t="shared" si="5"/>
        <v>2</v>
      </c>
      <c r="S34" s="30">
        <v>1.6374525877529051</v>
      </c>
      <c r="T34" s="27">
        <f t="shared" si="6"/>
        <v>2</v>
      </c>
      <c r="U34" s="28">
        <v>0</v>
      </c>
      <c r="V34" s="27">
        <v>3</v>
      </c>
      <c r="W34" s="21"/>
      <c r="X34" s="21">
        <v>3</v>
      </c>
      <c r="Y34" s="27">
        <v>0</v>
      </c>
      <c r="Z34" s="27">
        <f t="shared" si="7"/>
        <v>3</v>
      </c>
      <c r="AA34" s="31">
        <v>0</v>
      </c>
      <c r="AB34" s="27">
        <f t="shared" si="8"/>
        <v>3</v>
      </c>
      <c r="AC34" s="29">
        <v>0</v>
      </c>
      <c r="AD34" s="27">
        <f t="shared" si="9"/>
        <v>3</v>
      </c>
      <c r="AE34" s="32">
        <v>100</v>
      </c>
      <c r="AF34" s="32">
        <f t="shared" si="10"/>
        <v>3</v>
      </c>
      <c r="AG34" s="32">
        <v>100</v>
      </c>
      <c r="AH34" s="32">
        <f t="shared" si="11"/>
        <v>3</v>
      </c>
      <c r="AI34" s="32" t="s">
        <v>34</v>
      </c>
      <c r="AJ34" s="32">
        <v>0</v>
      </c>
      <c r="AK34" s="27" t="s">
        <v>34</v>
      </c>
      <c r="AL34" s="27">
        <v>0</v>
      </c>
      <c r="AM34" s="33">
        <v>0</v>
      </c>
      <c r="AN34" s="33">
        <f t="shared" si="12"/>
        <v>3</v>
      </c>
      <c r="AO34" s="27" t="s">
        <v>33</v>
      </c>
      <c r="AP34" s="27">
        <v>3</v>
      </c>
      <c r="AQ34" s="28">
        <v>0</v>
      </c>
      <c r="AR34" s="27">
        <f t="shared" si="13"/>
        <v>3</v>
      </c>
      <c r="AS34" s="27">
        <f t="shared" si="14"/>
        <v>47</v>
      </c>
      <c r="AT34" s="27">
        <f t="shared" si="15"/>
        <v>21</v>
      </c>
    </row>
    <row r="35" spans="1:46" ht="21.75" customHeight="1">
      <c r="A35" s="24" t="s">
        <v>91</v>
      </c>
      <c r="B35" s="25" t="s">
        <v>92</v>
      </c>
      <c r="C35" s="26" t="s">
        <v>33</v>
      </c>
      <c r="D35" s="26">
        <v>3</v>
      </c>
      <c r="E35" s="27">
        <v>100</v>
      </c>
      <c r="F35" s="27">
        <f t="shared" si="0"/>
        <v>3</v>
      </c>
      <c r="G35" s="27">
        <v>100</v>
      </c>
      <c r="H35" s="27">
        <f t="shared" si="1"/>
        <v>3</v>
      </c>
      <c r="I35" s="28" t="s">
        <v>34</v>
      </c>
      <c r="J35" s="27">
        <v>0</v>
      </c>
      <c r="K35" s="29">
        <v>8.22474855048664</v>
      </c>
      <c r="L35" s="27">
        <f t="shared" si="2"/>
        <v>0</v>
      </c>
      <c r="M35" s="29">
        <v>9.26906100104072</v>
      </c>
      <c r="N35" s="27">
        <f t="shared" si="3"/>
        <v>2</v>
      </c>
      <c r="O35" s="29">
        <v>11.545870977030232</v>
      </c>
      <c r="P35" s="27">
        <f t="shared" si="4"/>
        <v>1</v>
      </c>
      <c r="Q35" s="29">
        <v>36.15499777652109</v>
      </c>
      <c r="R35" s="27">
        <f t="shared" si="5"/>
        <v>2</v>
      </c>
      <c r="S35" s="30">
        <v>2.8546983213591055</v>
      </c>
      <c r="T35" s="27">
        <f t="shared" si="6"/>
        <v>2</v>
      </c>
      <c r="U35" s="28">
        <v>0.01686179318502263</v>
      </c>
      <c r="V35" s="27">
        <v>2</v>
      </c>
      <c r="W35" s="21"/>
      <c r="X35" s="21">
        <v>3</v>
      </c>
      <c r="Y35" s="27">
        <v>0</v>
      </c>
      <c r="Z35" s="27">
        <f t="shared" si="7"/>
        <v>3</v>
      </c>
      <c r="AA35" s="31">
        <v>0</v>
      </c>
      <c r="AB35" s="27">
        <f t="shared" si="8"/>
        <v>3</v>
      </c>
      <c r="AC35" s="29">
        <v>11.62472647702407</v>
      </c>
      <c r="AD35" s="27">
        <f t="shared" si="9"/>
        <v>0</v>
      </c>
      <c r="AE35" s="32">
        <v>100</v>
      </c>
      <c r="AF35" s="32">
        <f t="shared" si="10"/>
        <v>3</v>
      </c>
      <c r="AG35" s="32">
        <v>100</v>
      </c>
      <c r="AH35" s="32">
        <f t="shared" si="11"/>
        <v>3</v>
      </c>
      <c r="AI35" s="32" t="s">
        <v>33</v>
      </c>
      <c r="AJ35" s="32">
        <v>3</v>
      </c>
      <c r="AK35" s="27" t="s">
        <v>33</v>
      </c>
      <c r="AL35" s="27">
        <v>3</v>
      </c>
      <c r="AM35" s="33">
        <v>0</v>
      </c>
      <c r="AN35" s="33">
        <f t="shared" si="12"/>
        <v>3</v>
      </c>
      <c r="AO35" s="27" t="s">
        <v>33</v>
      </c>
      <c r="AP35" s="27">
        <v>3</v>
      </c>
      <c r="AQ35" s="28">
        <v>0</v>
      </c>
      <c r="AR35" s="27">
        <f t="shared" si="13"/>
        <v>3</v>
      </c>
      <c r="AS35" s="27">
        <f t="shared" si="14"/>
        <v>48</v>
      </c>
      <c r="AT35" s="27">
        <f t="shared" si="15"/>
        <v>17</v>
      </c>
    </row>
    <row r="36" spans="1:46" ht="36">
      <c r="A36" s="24" t="s">
        <v>93</v>
      </c>
      <c r="B36" s="25" t="s">
        <v>94</v>
      </c>
      <c r="C36" s="26" t="s">
        <v>33</v>
      </c>
      <c r="D36" s="26">
        <v>3</v>
      </c>
      <c r="E36" s="27">
        <v>100</v>
      </c>
      <c r="F36" s="27">
        <f t="shared" si="0"/>
        <v>3</v>
      </c>
      <c r="G36" s="27">
        <v>100</v>
      </c>
      <c r="H36" s="27">
        <f t="shared" si="1"/>
        <v>3</v>
      </c>
      <c r="I36" s="28" t="s">
        <v>34</v>
      </c>
      <c r="J36" s="27">
        <v>0</v>
      </c>
      <c r="K36" s="29">
        <v>5.575649638070355</v>
      </c>
      <c r="L36" s="27">
        <f t="shared" si="2"/>
        <v>0</v>
      </c>
      <c r="M36" s="29">
        <v>0</v>
      </c>
      <c r="N36" s="27">
        <f t="shared" si="3"/>
        <v>3</v>
      </c>
      <c r="O36" s="29">
        <v>8.712024542970147</v>
      </c>
      <c r="P36" s="27">
        <f t="shared" si="4"/>
        <v>1</v>
      </c>
      <c r="Q36" s="29">
        <v>70.12905207844634</v>
      </c>
      <c r="R36" s="27">
        <f t="shared" si="5"/>
        <v>0</v>
      </c>
      <c r="S36" s="30">
        <v>17.956288488741606</v>
      </c>
      <c r="T36" s="27">
        <f t="shared" si="6"/>
        <v>0</v>
      </c>
      <c r="U36" s="28">
        <v>0.5731835571144666</v>
      </c>
      <c r="V36" s="27">
        <v>2</v>
      </c>
      <c r="W36" s="21" t="s">
        <v>33</v>
      </c>
      <c r="X36" s="21">
        <v>3</v>
      </c>
      <c r="Y36" s="27">
        <v>0</v>
      </c>
      <c r="Z36" s="27">
        <f t="shared" si="7"/>
        <v>3</v>
      </c>
      <c r="AA36" s="31">
        <v>0</v>
      </c>
      <c r="AB36" s="27">
        <f t="shared" si="8"/>
        <v>3</v>
      </c>
      <c r="AC36" s="29">
        <v>0</v>
      </c>
      <c r="AD36" s="27">
        <f t="shared" si="9"/>
        <v>3</v>
      </c>
      <c r="AE36" s="32">
        <v>100</v>
      </c>
      <c r="AF36" s="32">
        <f t="shared" si="10"/>
        <v>3</v>
      </c>
      <c r="AG36" s="32">
        <v>100</v>
      </c>
      <c r="AH36" s="32">
        <f t="shared" si="11"/>
        <v>3</v>
      </c>
      <c r="AI36" s="39" t="s">
        <v>34</v>
      </c>
      <c r="AJ36" s="39">
        <v>0</v>
      </c>
      <c r="AK36" s="27" t="s">
        <v>33</v>
      </c>
      <c r="AL36" s="27">
        <v>3</v>
      </c>
      <c r="AM36" s="33">
        <v>0</v>
      </c>
      <c r="AN36" s="33">
        <f t="shared" si="12"/>
        <v>3</v>
      </c>
      <c r="AO36" s="27" t="s">
        <v>33</v>
      </c>
      <c r="AP36" s="27">
        <v>3</v>
      </c>
      <c r="AQ36" s="28">
        <v>0</v>
      </c>
      <c r="AR36" s="27">
        <f t="shared" si="13"/>
        <v>3</v>
      </c>
      <c r="AS36" s="27">
        <f t="shared" si="14"/>
        <v>45</v>
      </c>
      <c r="AT36" s="27">
        <f t="shared" si="15"/>
        <v>26</v>
      </c>
    </row>
    <row r="37" spans="1:46" ht="21" customHeight="1">
      <c r="A37" s="24" t="s">
        <v>95</v>
      </c>
      <c r="B37" s="25" t="s">
        <v>96</v>
      </c>
      <c r="C37" s="26" t="s">
        <v>33</v>
      </c>
      <c r="D37" s="26">
        <v>3</v>
      </c>
      <c r="E37" s="27">
        <v>100</v>
      </c>
      <c r="F37" s="27">
        <f t="shared" si="0"/>
        <v>3</v>
      </c>
      <c r="G37" s="27">
        <v>100</v>
      </c>
      <c r="H37" s="27">
        <f t="shared" si="1"/>
        <v>3</v>
      </c>
      <c r="I37" s="28" t="s">
        <v>34</v>
      </c>
      <c r="J37" s="27">
        <v>0</v>
      </c>
      <c r="K37" s="29">
        <v>0.26687555919069506</v>
      </c>
      <c r="L37" s="27">
        <f t="shared" si="2"/>
        <v>0</v>
      </c>
      <c r="M37" s="29">
        <v>17.826908883950946</v>
      </c>
      <c r="N37" s="27">
        <f t="shared" si="3"/>
        <v>1</v>
      </c>
      <c r="O37" s="29">
        <v>2.9589802248684043</v>
      </c>
      <c r="P37" s="27">
        <f t="shared" si="4"/>
        <v>2</v>
      </c>
      <c r="Q37" s="29">
        <v>27.434958802809735</v>
      </c>
      <c r="R37" s="27">
        <f t="shared" si="5"/>
        <v>3</v>
      </c>
      <c r="S37" s="30">
        <v>3.621935052690323</v>
      </c>
      <c r="T37" s="27">
        <f t="shared" si="6"/>
        <v>2</v>
      </c>
      <c r="U37" s="28">
        <v>0.4099608123342219</v>
      </c>
      <c r="V37" s="27">
        <v>2</v>
      </c>
      <c r="W37" s="21"/>
      <c r="X37" s="21">
        <v>3</v>
      </c>
      <c r="Y37" s="27">
        <v>0</v>
      </c>
      <c r="Z37" s="27">
        <f t="shared" si="7"/>
        <v>3</v>
      </c>
      <c r="AA37" s="31">
        <v>0</v>
      </c>
      <c r="AB37" s="27">
        <f t="shared" si="8"/>
        <v>3</v>
      </c>
      <c r="AC37" s="29">
        <v>41.225</v>
      </c>
      <c r="AD37" s="27">
        <f t="shared" si="9"/>
        <v>0</v>
      </c>
      <c r="AE37" s="32">
        <v>100</v>
      </c>
      <c r="AF37" s="32">
        <f t="shared" si="10"/>
        <v>3</v>
      </c>
      <c r="AG37" s="32">
        <v>100</v>
      </c>
      <c r="AH37" s="32">
        <f t="shared" si="11"/>
        <v>3</v>
      </c>
      <c r="AI37" s="32" t="s">
        <v>33</v>
      </c>
      <c r="AJ37" s="32">
        <v>3</v>
      </c>
      <c r="AK37" s="27" t="s">
        <v>34</v>
      </c>
      <c r="AL37" s="27">
        <v>0</v>
      </c>
      <c r="AM37" s="33">
        <v>0</v>
      </c>
      <c r="AN37" s="33">
        <f t="shared" si="12"/>
        <v>3</v>
      </c>
      <c r="AO37" s="27" t="s">
        <v>33</v>
      </c>
      <c r="AP37" s="27">
        <v>3</v>
      </c>
      <c r="AQ37" s="28">
        <v>0</v>
      </c>
      <c r="AR37" s="27">
        <f t="shared" si="13"/>
        <v>3</v>
      </c>
      <c r="AS37" s="27">
        <f t="shared" si="14"/>
        <v>46</v>
      </c>
      <c r="AT37" s="27">
        <f t="shared" si="15"/>
        <v>25</v>
      </c>
    </row>
    <row r="38" spans="1:46" ht="24.75" customHeight="1">
      <c r="A38" s="24" t="s">
        <v>97</v>
      </c>
      <c r="B38" s="25" t="s">
        <v>98</v>
      </c>
      <c r="C38" s="26" t="s">
        <v>33</v>
      </c>
      <c r="D38" s="26">
        <v>3</v>
      </c>
      <c r="E38" s="27">
        <v>100</v>
      </c>
      <c r="F38" s="27">
        <f t="shared" si="0"/>
        <v>3</v>
      </c>
      <c r="G38" s="27">
        <v>100</v>
      </c>
      <c r="H38" s="27">
        <f t="shared" si="1"/>
        <v>3</v>
      </c>
      <c r="I38" s="28" t="s">
        <v>34</v>
      </c>
      <c r="J38" s="27">
        <v>0</v>
      </c>
      <c r="K38" s="29">
        <v>0</v>
      </c>
      <c r="L38" s="27">
        <f t="shared" si="2"/>
        <v>0</v>
      </c>
      <c r="M38" s="29">
        <v>14.31368186874305</v>
      </c>
      <c r="N38" s="27">
        <f t="shared" si="3"/>
        <v>1</v>
      </c>
      <c r="O38" s="29">
        <v>7.2683123470522855</v>
      </c>
      <c r="P38" s="27">
        <f t="shared" si="4"/>
        <v>1</v>
      </c>
      <c r="Q38" s="29">
        <v>36.47170022764447</v>
      </c>
      <c r="R38" s="27">
        <f t="shared" si="5"/>
        <v>2</v>
      </c>
      <c r="S38" s="30">
        <v>1.8411389750542657</v>
      </c>
      <c r="T38" s="27">
        <f t="shared" si="6"/>
        <v>2</v>
      </c>
      <c r="U38" s="28">
        <v>0.28494662856131464</v>
      </c>
      <c r="V38" s="27">
        <v>2</v>
      </c>
      <c r="W38" s="21"/>
      <c r="X38" s="21">
        <v>3</v>
      </c>
      <c r="Y38" s="27">
        <v>0</v>
      </c>
      <c r="Z38" s="27">
        <f t="shared" si="7"/>
        <v>3</v>
      </c>
      <c r="AA38" s="31">
        <v>0</v>
      </c>
      <c r="AB38" s="27">
        <f t="shared" si="8"/>
        <v>3</v>
      </c>
      <c r="AC38" s="29">
        <v>0</v>
      </c>
      <c r="AD38" s="27">
        <f t="shared" si="9"/>
        <v>3</v>
      </c>
      <c r="AE38" s="32">
        <v>100</v>
      </c>
      <c r="AF38" s="32">
        <f t="shared" si="10"/>
        <v>3</v>
      </c>
      <c r="AG38" s="32">
        <v>100</v>
      </c>
      <c r="AH38" s="32">
        <f t="shared" si="11"/>
        <v>3</v>
      </c>
      <c r="AI38" s="32" t="s">
        <v>33</v>
      </c>
      <c r="AJ38" s="32">
        <v>3</v>
      </c>
      <c r="AK38" s="27" t="s">
        <v>34</v>
      </c>
      <c r="AL38" s="27">
        <v>0</v>
      </c>
      <c r="AM38" s="33">
        <v>0</v>
      </c>
      <c r="AN38" s="33">
        <f t="shared" si="12"/>
        <v>3</v>
      </c>
      <c r="AO38" s="33" t="s">
        <v>33</v>
      </c>
      <c r="AP38" s="33">
        <v>3</v>
      </c>
      <c r="AQ38" s="28">
        <v>0</v>
      </c>
      <c r="AR38" s="27">
        <f t="shared" si="13"/>
        <v>3</v>
      </c>
      <c r="AS38" s="27">
        <f t="shared" si="14"/>
        <v>47</v>
      </c>
      <c r="AT38" s="27">
        <f t="shared" si="15"/>
        <v>21</v>
      </c>
    </row>
    <row r="39" spans="1:46" ht="24">
      <c r="A39" s="24" t="s">
        <v>99</v>
      </c>
      <c r="B39" s="40" t="s">
        <v>100</v>
      </c>
      <c r="C39" s="26" t="s">
        <v>33</v>
      </c>
      <c r="D39" s="26">
        <v>3</v>
      </c>
      <c r="E39" s="27">
        <v>100</v>
      </c>
      <c r="F39" s="27">
        <f t="shared" si="0"/>
        <v>3</v>
      </c>
      <c r="G39" s="27">
        <v>100</v>
      </c>
      <c r="H39" s="27">
        <f t="shared" si="1"/>
        <v>3</v>
      </c>
      <c r="I39" s="28" t="s">
        <v>34</v>
      </c>
      <c r="J39" s="27">
        <v>0</v>
      </c>
      <c r="K39" s="29">
        <v>0</v>
      </c>
      <c r="L39" s="27">
        <f t="shared" si="2"/>
        <v>0</v>
      </c>
      <c r="M39" s="29">
        <v>0</v>
      </c>
      <c r="N39" s="27">
        <f t="shared" si="3"/>
        <v>3</v>
      </c>
      <c r="O39" s="29">
        <v>6.861673071881554</v>
      </c>
      <c r="P39" s="27">
        <f t="shared" si="4"/>
        <v>1</v>
      </c>
      <c r="Q39" s="29">
        <v>32.32389007175757</v>
      </c>
      <c r="R39" s="27">
        <f t="shared" si="5"/>
        <v>2</v>
      </c>
      <c r="S39" s="30">
        <v>4.776505745571532</v>
      </c>
      <c r="T39" s="27">
        <f t="shared" si="6"/>
        <v>2</v>
      </c>
      <c r="U39" s="28">
        <v>0.00423064355215059</v>
      </c>
      <c r="V39" s="27">
        <v>3</v>
      </c>
      <c r="W39" s="21"/>
      <c r="X39" s="21">
        <v>3</v>
      </c>
      <c r="Y39" s="27">
        <v>0</v>
      </c>
      <c r="Z39" s="27">
        <f t="shared" si="7"/>
        <v>3</v>
      </c>
      <c r="AA39" s="31">
        <v>0</v>
      </c>
      <c r="AB39" s="27">
        <f t="shared" si="8"/>
        <v>3</v>
      </c>
      <c r="AC39" s="29">
        <v>215.234375</v>
      </c>
      <c r="AD39" s="27">
        <f t="shared" si="9"/>
        <v>0</v>
      </c>
      <c r="AE39" s="32">
        <v>100</v>
      </c>
      <c r="AF39" s="32">
        <f t="shared" si="10"/>
        <v>3</v>
      </c>
      <c r="AG39" s="32">
        <v>100</v>
      </c>
      <c r="AH39" s="32">
        <f t="shared" si="11"/>
        <v>3</v>
      </c>
      <c r="AI39" s="32" t="s">
        <v>33</v>
      </c>
      <c r="AJ39" s="32">
        <v>3</v>
      </c>
      <c r="AK39" s="27" t="s">
        <v>33</v>
      </c>
      <c r="AL39" s="27">
        <v>3</v>
      </c>
      <c r="AM39" s="33">
        <v>0</v>
      </c>
      <c r="AN39" s="33">
        <f t="shared" si="12"/>
        <v>3</v>
      </c>
      <c r="AO39" s="27" t="s">
        <v>33</v>
      </c>
      <c r="AP39" s="27">
        <v>3</v>
      </c>
      <c r="AQ39" s="28">
        <v>0</v>
      </c>
      <c r="AR39" s="27">
        <f t="shared" si="13"/>
        <v>3</v>
      </c>
      <c r="AS39" s="27">
        <f t="shared" si="14"/>
        <v>50</v>
      </c>
      <c r="AT39" s="27">
        <f t="shared" si="15"/>
        <v>7</v>
      </c>
    </row>
    <row r="40" spans="1:46" ht="24">
      <c r="A40" s="24" t="s">
        <v>101</v>
      </c>
      <c r="B40" s="25" t="s">
        <v>102</v>
      </c>
      <c r="C40" s="26" t="s">
        <v>33</v>
      </c>
      <c r="D40" s="26">
        <v>3</v>
      </c>
      <c r="E40" s="27">
        <v>100</v>
      </c>
      <c r="F40" s="27">
        <f t="shared" si="0"/>
        <v>3</v>
      </c>
      <c r="G40" s="27">
        <v>100</v>
      </c>
      <c r="H40" s="27">
        <f t="shared" si="1"/>
        <v>3</v>
      </c>
      <c r="I40" s="28" t="s">
        <v>34</v>
      </c>
      <c r="J40" s="27">
        <v>0</v>
      </c>
      <c r="K40" s="29">
        <v>0</v>
      </c>
      <c r="L40" s="27">
        <f t="shared" si="2"/>
        <v>0</v>
      </c>
      <c r="M40" s="29">
        <v>62.47849489410936</v>
      </c>
      <c r="N40" s="27">
        <f t="shared" si="3"/>
        <v>0</v>
      </c>
      <c r="O40" s="29">
        <v>0.3917350973388958</v>
      </c>
      <c r="P40" s="27">
        <f t="shared" si="4"/>
        <v>3</v>
      </c>
      <c r="Q40" s="29">
        <v>75.44582863939596</v>
      </c>
      <c r="R40" s="27">
        <f t="shared" si="5"/>
        <v>0</v>
      </c>
      <c r="S40" s="30">
        <v>1.2005179313283711</v>
      </c>
      <c r="T40" s="27">
        <f t="shared" si="6"/>
        <v>2</v>
      </c>
      <c r="U40" s="28">
        <v>0</v>
      </c>
      <c r="V40" s="27">
        <v>2</v>
      </c>
      <c r="W40" s="21"/>
      <c r="X40" s="21">
        <v>3</v>
      </c>
      <c r="Y40" s="27">
        <v>0</v>
      </c>
      <c r="Z40" s="27">
        <f t="shared" si="7"/>
        <v>3</v>
      </c>
      <c r="AA40" s="31">
        <v>0</v>
      </c>
      <c r="AB40" s="27">
        <f t="shared" si="8"/>
        <v>3</v>
      </c>
      <c r="AC40" s="29">
        <v>0</v>
      </c>
      <c r="AD40" s="27">
        <f t="shared" si="9"/>
        <v>3</v>
      </c>
      <c r="AE40" s="32">
        <v>100</v>
      </c>
      <c r="AF40" s="32">
        <f t="shared" si="10"/>
        <v>3</v>
      </c>
      <c r="AG40" s="32">
        <v>100</v>
      </c>
      <c r="AH40" s="32">
        <f t="shared" si="11"/>
        <v>3</v>
      </c>
      <c r="AI40" s="32" t="s">
        <v>33</v>
      </c>
      <c r="AJ40" s="32">
        <v>3</v>
      </c>
      <c r="AK40" s="27" t="s">
        <v>33</v>
      </c>
      <c r="AL40" s="27">
        <v>3</v>
      </c>
      <c r="AM40" s="33">
        <v>0</v>
      </c>
      <c r="AN40" s="33">
        <f t="shared" si="12"/>
        <v>3</v>
      </c>
      <c r="AO40" s="27" t="s">
        <v>33</v>
      </c>
      <c r="AP40" s="27">
        <v>3</v>
      </c>
      <c r="AQ40" s="28">
        <v>0</v>
      </c>
      <c r="AR40" s="27">
        <f t="shared" si="13"/>
        <v>3</v>
      </c>
      <c r="AS40" s="27">
        <f t="shared" si="14"/>
        <v>49</v>
      </c>
      <c r="AT40" s="27">
        <f t="shared" si="15"/>
        <v>12</v>
      </c>
    </row>
    <row r="41" spans="1:46" ht="24">
      <c r="A41" s="24" t="s">
        <v>103</v>
      </c>
      <c r="B41" s="25" t="s">
        <v>104</v>
      </c>
      <c r="C41" s="26" t="s">
        <v>33</v>
      </c>
      <c r="D41" s="26">
        <v>3</v>
      </c>
      <c r="E41" s="27">
        <v>100</v>
      </c>
      <c r="F41" s="27">
        <f t="shared" si="0"/>
        <v>3</v>
      </c>
      <c r="G41" s="27">
        <v>100</v>
      </c>
      <c r="H41" s="27">
        <f t="shared" si="1"/>
        <v>3</v>
      </c>
      <c r="I41" s="28" t="s">
        <v>34</v>
      </c>
      <c r="J41" s="27">
        <v>0</v>
      </c>
      <c r="K41" s="29">
        <v>0</v>
      </c>
      <c r="L41" s="27">
        <f t="shared" si="2"/>
        <v>0</v>
      </c>
      <c r="M41" s="29">
        <v>22.367339668101682</v>
      </c>
      <c r="N41" s="27">
        <f t="shared" si="3"/>
        <v>1</v>
      </c>
      <c r="O41" s="29">
        <v>4.092766179727066</v>
      </c>
      <c r="P41" s="27">
        <f t="shared" si="4"/>
        <v>2</v>
      </c>
      <c r="Q41" s="29">
        <v>33.76731554334675</v>
      </c>
      <c r="R41" s="27">
        <f t="shared" si="5"/>
        <v>2</v>
      </c>
      <c r="S41" s="30">
        <v>0.5892009372538576</v>
      </c>
      <c r="T41" s="27">
        <f t="shared" si="6"/>
        <v>2</v>
      </c>
      <c r="U41" s="28">
        <v>0</v>
      </c>
      <c r="V41" s="27">
        <v>3</v>
      </c>
      <c r="W41" s="21"/>
      <c r="X41" s="21">
        <v>3</v>
      </c>
      <c r="Y41" s="27">
        <v>0</v>
      </c>
      <c r="Z41" s="27">
        <f t="shared" si="7"/>
        <v>3</v>
      </c>
      <c r="AA41" s="31">
        <v>0</v>
      </c>
      <c r="AB41" s="27">
        <f t="shared" si="8"/>
        <v>3</v>
      </c>
      <c r="AC41" s="29">
        <v>0</v>
      </c>
      <c r="AD41" s="27">
        <f t="shared" si="9"/>
        <v>3</v>
      </c>
      <c r="AE41" s="32">
        <v>100</v>
      </c>
      <c r="AF41" s="32">
        <f t="shared" si="10"/>
        <v>3</v>
      </c>
      <c r="AG41" s="32">
        <v>100</v>
      </c>
      <c r="AH41" s="32">
        <f t="shared" si="11"/>
        <v>3</v>
      </c>
      <c r="AI41" s="32" t="s">
        <v>33</v>
      </c>
      <c r="AJ41" s="32">
        <v>3</v>
      </c>
      <c r="AK41" s="27" t="s">
        <v>33</v>
      </c>
      <c r="AL41" s="27">
        <v>3</v>
      </c>
      <c r="AM41" s="33">
        <v>100</v>
      </c>
      <c r="AN41" s="33">
        <f t="shared" si="12"/>
        <v>1</v>
      </c>
      <c r="AO41" s="27" t="s">
        <v>33</v>
      </c>
      <c r="AP41" s="27">
        <v>3</v>
      </c>
      <c r="AQ41" s="28">
        <v>0</v>
      </c>
      <c r="AR41" s="27">
        <f t="shared" si="13"/>
        <v>3</v>
      </c>
      <c r="AS41" s="27">
        <f t="shared" si="14"/>
        <v>50</v>
      </c>
      <c r="AT41" s="27">
        <f t="shared" si="15"/>
        <v>7</v>
      </c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3:20" ht="12.75">
      <c r="C43" s="34"/>
      <c r="D43" s="34"/>
      <c r="E43" s="34"/>
      <c r="F43" s="34"/>
      <c r="G43" s="34"/>
      <c r="H43" s="34"/>
      <c r="I43" s="34"/>
      <c r="J43" s="34"/>
      <c r="K43" s="34"/>
      <c r="L43" s="34"/>
      <c r="P43" s="44"/>
      <c r="T43" s="45"/>
    </row>
    <row r="44" spans="16:20" ht="12.75">
      <c r="P44" s="44"/>
      <c r="T44" s="45"/>
    </row>
    <row r="45" spans="16:20" ht="12.75">
      <c r="P45" s="44"/>
      <c r="T45" s="45"/>
    </row>
    <row r="46" spans="16:20" ht="12.75">
      <c r="P46" s="44"/>
      <c r="T46" s="45"/>
    </row>
    <row r="47" spans="16:20" ht="12.75">
      <c r="P47" s="44"/>
      <c r="T47" s="45"/>
    </row>
    <row r="48" spans="16:20" ht="12.75">
      <c r="P48" s="44"/>
      <c r="T48" s="45"/>
    </row>
    <row r="49" spans="16:20" ht="12.75">
      <c r="P49" s="44"/>
      <c r="T49" s="45"/>
    </row>
    <row r="50" spans="16:20" ht="12.75">
      <c r="P50" s="44"/>
      <c r="T50" s="45"/>
    </row>
    <row r="51" spans="16:20" ht="12.75">
      <c r="P51" s="44"/>
      <c r="T51" s="45"/>
    </row>
    <row r="52" spans="16:20" ht="12.75">
      <c r="P52" s="44"/>
      <c r="T52" s="45"/>
    </row>
    <row r="53" spans="16:20" ht="12.75">
      <c r="P53" s="44"/>
      <c r="T53" s="45"/>
    </row>
    <row r="54" spans="16:20" ht="12.75">
      <c r="P54" s="44"/>
      <c r="T54" s="45"/>
    </row>
    <row r="55" spans="16:20" ht="12.75">
      <c r="P55" s="44"/>
      <c r="T55" s="45"/>
    </row>
    <row r="56" spans="16:20" ht="12.75">
      <c r="P56" s="44"/>
      <c r="T56" s="45"/>
    </row>
    <row r="57" spans="16:20" ht="12.75">
      <c r="P57" s="44"/>
      <c r="T57" s="45"/>
    </row>
    <row r="58" spans="16:20" ht="12.75">
      <c r="P58" s="44"/>
      <c r="T58" s="45"/>
    </row>
    <row r="59" spans="16:20" ht="12.75">
      <c r="P59" s="44"/>
      <c r="T59" s="45"/>
    </row>
    <row r="60" spans="16:20" ht="12.75">
      <c r="P60" s="44"/>
      <c r="T60" s="45"/>
    </row>
    <row r="61" spans="16:20" ht="12.75">
      <c r="P61" s="44"/>
      <c r="T61" s="45"/>
    </row>
    <row r="62" spans="16:20" ht="12.75">
      <c r="P62" s="44"/>
      <c r="T62" s="45"/>
    </row>
    <row r="63" spans="16:20" ht="12.75">
      <c r="P63" s="44"/>
      <c r="T63" s="45"/>
    </row>
    <row r="64" spans="16:20" ht="12.75">
      <c r="P64" s="44"/>
      <c r="T64" s="45"/>
    </row>
    <row r="65" spans="16:20" ht="12.75">
      <c r="P65" s="44"/>
      <c r="T65" s="45"/>
    </row>
    <row r="66" spans="16:20" ht="12.75">
      <c r="P66" s="44"/>
      <c r="T66" s="45"/>
    </row>
    <row r="67" spans="16:20" ht="12.75">
      <c r="P67" s="44"/>
      <c r="T67" s="45"/>
    </row>
    <row r="68" spans="16:20" ht="12.75">
      <c r="P68" s="44"/>
      <c r="T68" s="45"/>
    </row>
    <row r="69" spans="16:20" ht="12.75">
      <c r="P69" s="44"/>
      <c r="T69" s="45"/>
    </row>
    <row r="70" spans="16:20" ht="12.75">
      <c r="P70" s="44"/>
      <c r="T70" s="45"/>
    </row>
    <row r="71" spans="16:20" ht="12.75">
      <c r="P71" s="44"/>
      <c r="T71" s="45"/>
    </row>
    <row r="72" spans="16:20" ht="12.75">
      <c r="P72" s="44"/>
      <c r="T72" s="45"/>
    </row>
    <row r="73" spans="16:20" ht="12.75">
      <c r="P73" s="44"/>
      <c r="T73" s="45"/>
    </row>
    <row r="74" spans="16:20" ht="12.75">
      <c r="P74" s="44"/>
      <c r="T74" s="45"/>
    </row>
    <row r="75" spans="16:20" ht="12.75">
      <c r="P75" s="44"/>
      <c r="T75" s="45"/>
    </row>
    <row r="76" spans="16:20" ht="12.75">
      <c r="P76" s="44"/>
      <c r="T76" s="45"/>
    </row>
    <row r="77" spans="16:20" ht="12.75">
      <c r="P77" s="44"/>
      <c r="T77" s="45"/>
    </row>
    <row r="78" spans="16:20" ht="12.75">
      <c r="P78" s="44"/>
      <c r="T78" s="45"/>
    </row>
  </sheetData>
  <autoFilter ref="B5:AW41"/>
  <mergeCells count="28">
    <mergeCell ref="AC4:AD4"/>
    <mergeCell ref="O4:P4"/>
    <mergeCell ref="AQ4:AR4"/>
    <mergeCell ref="AK3:AR3"/>
    <mergeCell ref="AI4:AJ4"/>
    <mergeCell ref="AE3:AJ3"/>
    <mergeCell ref="AK4:AL4"/>
    <mergeCell ref="AM4:AN4"/>
    <mergeCell ref="AE4:AF4"/>
    <mergeCell ref="AG4:AH4"/>
    <mergeCell ref="Q4:R4"/>
    <mergeCell ref="AT3:AT5"/>
    <mergeCell ref="AS3:AS5"/>
    <mergeCell ref="U4:V4"/>
    <mergeCell ref="S4:T4"/>
    <mergeCell ref="AO4:AP4"/>
    <mergeCell ref="O3:AD3"/>
    <mergeCell ref="W4:X4"/>
    <mergeCell ref="Y4:Z4"/>
    <mergeCell ref="AA4:AB4"/>
    <mergeCell ref="I4:J4"/>
    <mergeCell ref="K4:L4"/>
    <mergeCell ref="M4:N4"/>
    <mergeCell ref="B3:B5"/>
    <mergeCell ref="C4:D4"/>
    <mergeCell ref="E4:F4"/>
    <mergeCell ref="G4:H4"/>
    <mergeCell ref="C3:N3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pozdnyakova</dc:creator>
  <cp:keywords/>
  <dc:description/>
  <cp:lastModifiedBy>pozdnyakova</cp:lastModifiedBy>
  <cp:lastPrinted>2012-06-15T06:23:59Z</cp:lastPrinted>
  <dcterms:created xsi:type="dcterms:W3CDTF">2012-06-15T06:19:09Z</dcterms:created>
  <dcterms:modified xsi:type="dcterms:W3CDTF">2012-06-15T07:47:00Z</dcterms:modified>
  <cp:category/>
  <cp:version/>
  <cp:contentType/>
  <cp:contentStatus/>
</cp:coreProperties>
</file>